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tabRatio="957"/>
  </bookViews>
  <sheets>
    <sheet name="Município" sheetId="8" r:id="rId1"/>
    <sheet name="PREMISSAS M.d.O." sheetId="10" r:id="rId2"/>
    <sheet name="PREMISSAS DESPESAS" sheetId="11" r:id="rId3"/>
    <sheet name="Base Salarial" sheetId="1" r:id="rId4"/>
    <sheet name="Diagnostico" sheetId="2" r:id="rId5"/>
    <sheet name="Execução" sheetId="5" r:id="rId6"/>
    <sheet name="Monitoramento" sheetId="6" r:id="rId7"/>
    <sheet name="Mensal" sheetId="7" r:id="rId8"/>
    <sheet name="MÊS A MES" sheetId="18" r:id="rId9"/>
    <sheet name="Resumo" sheetId="12" r:id="rId10"/>
    <sheet name="Vazamentos Não visíveis" sheetId="13" r:id="rId11"/>
    <sheet name="Padronização" sheetId="14" r:id="rId12"/>
    <sheet name="Telemetria" sheetId="16" r:id="rId13"/>
    <sheet name="MEDIDORES ALTA PERFORMANCE" sheetId="19" r:id="rId14"/>
  </sheets>
  <definedNames>
    <definedName name="_xlnm.Print_Area" localSheetId="4">Diagnostico!$A$1:$D$21</definedName>
    <definedName name="_xlnm.Print_Area" localSheetId="7">Mensal!$A$1:$DW$48</definedName>
    <definedName name="_xlnm.Print_Area" localSheetId="11">Padronização!$C$1:$G$29</definedName>
    <definedName name="_xlnm.Print_Area" localSheetId="2">'PREMISSAS DESPESAS'!$A$1:$O$77</definedName>
    <definedName name="_xlnm.Print_Area" localSheetId="1">'PREMISSAS M.d.O.'!$A$1:$N$123</definedName>
    <definedName name="_xlnm.Print_Area" localSheetId="10">'Vazamentos Não visíveis'!$A$1:$H$48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5" i="7"/>
  <c r="M40"/>
  <c r="M41"/>
  <c r="M42"/>
  <c r="M43"/>
  <c r="M44"/>
  <c r="M45"/>
  <c r="G31"/>
  <c r="H7" i="8" l="1"/>
  <c r="I7"/>
  <c r="F3" i="19" l="1"/>
  <c r="F4" s="1"/>
  <c r="F5" s="1"/>
  <c r="P6" i="18" s="1"/>
  <c r="Q6" s="1"/>
  <c r="R6" s="1"/>
  <c r="S6" s="1"/>
  <c r="C4" i="19"/>
  <c r="C5" s="1"/>
  <c r="G6" i="18" s="1"/>
  <c r="H6" s="1"/>
  <c r="I6" s="1"/>
  <c r="J6" s="1"/>
  <c r="K6" s="1"/>
  <c r="L6" s="1"/>
  <c r="M6" s="1"/>
  <c r="N6" s="1"/>
  <c r="O6" s="1"/>
  <c r="H64" i="11"/>
  <c r="M64" s="1"/>
  <c r="T6" i="18" l="1"/>
  <c r="U6" l="1"/>
  <c r="V6" l="1"/>
  <c r="W6" l="1"/>
  <c r="X6" l="1"/>
  <c r="Y6" l="1"/>
  <c r="Z6" l="1"/>
  <c r="AA6" l="1"/>
  <c r="AB6" l="1"/>
  <c r="AC6" l="1"/>
  <c r="AD6" l="1"/>
  <c r="AE6" l="1"/>
  <c r="AF6" l="1"/>
  <c r="AG6" l="1"/>
  <c r="AH6" l="1"/>
  <c r="AI6" l="1"/>
  <c r="AJ6" l="1"/>
  <c r="AK6" l="1"/>
  <c r="AL6" l="1"/>
  <c r="AM6" l="1"/>
  <c r="AN6" l="1"/>
  <c r="AO6" l="1"/>
  <c r="AP6" l="1"/>
  <c r="AQ6" l="1"/>
  <c r="AR6" l="1"/>
  <c r="AS6" l="1"/>
  <c r="AT6" l="1"/>
  <c r="AU6" l="1"/>
  <c r="AV6" l="1"/>
  <c r="AW6" l="1"/>
  <c r="AX6" l="1"/>
  <c r="AY6" l="1"/>
  <c r="AZ6" l="1"/>
  <c r="BA6" l="1"/>
  <c r="BB6" l="1"/>
  <c r="BC6" l="1"/>
  <c r="BD6" l="1"/>
  <c r="BE6" l="1"/>
  <c r="BF6" l="1"/>
  <c r="BG6" l="1"/>
  <c r="BH6" l="1"/>
  <c r="BI6" l="1"/>
  <c r="BJ6" l="1"/>
  <c r="BK6" l="1"/>
  <c r="H30" i="11" l="1"/>
  <c r="M30" s="1"/>
  <c r="G7" i="8" l="1"/>
  <c r="E46" i="13" l="1"/>
  <c r="D19" i="16" l="1"/>
  <c r="G22" i="14" l="1"/>
  <c r="G28" l="1"/>
  <c r="G27"/>
  <c r="G14"/>
  <c r="G15"/>
  <c r="G16"/>
  <c r="G17"/>
  <c r="G18"/>
  <c r="G19"/>
  <c r="G20"/>
  <c r="G21"/>
  <c r="G23"/>
  <c r="G24"/>
  <c r="G25"/>
  <c r="G26"/>
  <c r="G29" l="1"/>
  <c r="D8" s="1"/>
  <c r="D9" s="1"/>
  <c r="G4" i="18" s="1"/>
  <c r="D8" i="16" l="1"/>
  <c r="P5" i="18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AX5" s="1"/>
  <c r="AY5" s="1"/>
  <c r="AZ5" s="1"/>
  <c r="BA5" s="1"/>
  <c r="BB5" s="1"/>
  <c r="BC5" s="1"/>
  <c r="BD5" s="1"/>
  <c r="BE5" s="1"/>
  <c r="BF5" s="1"/>
  <c r="BG5" s="1"/>
  <c r="BH5" s="1"/>
  <c r="BI5" s="1"/>
  <c r="BJ5" s="1"/>
  <c r="BK5" s="1"/>
  <c r="D33" i="13"/>
  <c r="F33" s="1"/>
  <c r="F31"/>
  <c r="C23"/>
  <c r="C22"/>
  <c r="F21"/>
  <c r="F15"/>
  <c r="D17"/>
  <c r="D28" l="1"/>
  <c r="F28" s="1"/>
  <c r="D10"/>
  <c r="F10" s="1"/>
  <c r="D12"/>
  <c r="F12" s="1"/>
  <c r="D11"/>
  <c r="D18"/>
  <c r="F18" s="1"/>
  <c r="D16"/>
  <c r="F16" s="1"/>
  <c r="F17"/>
  <c r="D19"/>
  <c r="D14"/>
  <c r="F14" s="1"/>
  <c r="H12" i="8"/>
  <c r="H11"/>
  <c r="H13" l="1"/>
  <c r="F11" i="13"/>
  <c r="D29"/>
  <c r="D23"/>
  <c r="F23" s="1"/>
  <c r="D20"/>
  <c r="F19"/>
  <c r="D22" l="1"/>
  <c r="F22" s="1"/>
  <c r="F20"/>
  <c r="D32"/>
  <c r="F32" s="1"/>
  <c r="F29"/>
  <c r="H34" i="11"/>
  <c r="M34" s="1"/>
  <c r="H23"/>
  <c r="M23" s="1"/>
  <c r="H22"/>
  <c r="M22" s="1"/>
  <c r="H15"/>
  <c r="M15" s="1"/>
  <c r="H12"/>
  <c r="M12" s="1"/>
  <c r="F34" i="13" l="1"/>
  <c r="F24"/>
  <c r="H8" i="11"/>
  <c r="M8" s="1"/>
  <c r="M9" s="1"/>
  <c r="F37" i="13" l="1"/>
  <c r="F40" s="1"/>
  <c r="F41" s="1"/>
  <c r="F42" s="1"/>
  <c r="E47" l="1"/>
  <c r="E48" s="1"/>
  <c r="E4" i="18" s="1"/>
  <c r="F4" s="1"/>
  <c r="H4" s="1"/>
  <c r="I4" s="1"/>
  <c r="J4" s="1"/>
  <c r="K4" s="1"/>
  <c r="L4" s="1"/>
  <c r="M4" s="1"/>
  <c r="N4" s="1"/>
  <c r="O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X4" s="1"/>
  <c r="AY4" s="1"/>
  <c r="AZ4" s="1"/>
  <c r="BA4" s="1"/>
  <c r="BB4" s="1"/>
  <c r="BC4" s="1"/>
  <c r="BD4" s="1"/>
  <c r="BE4" s="1"/>
  <c r="BF4" s="1"/>
  <c r="BG4" s="1"/>
  <c r="BH4" s="1"/>
  <c r="BI4" s="1"/>
  <c r="BJ4" s="1"/>
  <c r="BK4" s="1"/>
  <c r="E44" i="7"/>
  <c r="M73" i="11"/>
  <c r="H73"/>
  <c r="E46" i="7"/>
  <c r="C46"/>
  <c r="M70" i="11"/>
  <c r="H70"/>
  <c r="C70"/>
  <c r="E43" i="7"/>
  <c r="H60" i="11"/>
  <c r="M60" s="1"/>
  <c r="E42" i="7"/>
  <c r="C41"/>
  <c r="B41"/>
  <c r="E40"/>
  <c r="E41"/>
  <c r="E33"/>
  <c r="E32"/>
  <c r="H5" i="11"/>
  <c r="M5" s="1"/>
  <c r="E29" i="7"/>
  <c r="U45" l="1"/>
  <c r="Q45"/>
  <c r="Y45"/>
  <c r="S45"/>
  <c r="AA45"/>
  <c r="AC45"/>
  <c r="W45"/>
  <c r="BK45"/>
  <c r="CA45"/>
  <c r="CK45"/>
  <c r="DG45"/>
  <c r="DQ45"/>
  <c r="DS45"/>
  <c r="AG45"/>
  <c r="AM45"/>
  <c r="AW45"/>
  <c r="BC45"/>
  <c r="BM45"/>
  <c r="BS45"/>
  <c r="CC45"/>
  <c r="CI45"/>
  <c r="CS45"/>
  <c r="CY45"/>
  <c r="DI45"/>
  <c r="DO45"/>
  <c r="AI45"/>
  <c r="AS45"/>
  <c r="AY45"/>
  <c r="BI45"/>
  <c r="BO45"/>
  <c r="BY45"/>
  <c r="CE45"/>
  <c r="CO45"/>
  <c r="CU45"/>
  <c r="DE45"/>
  <c r="DK45"/>
  <c r="DU45"/>
  <c r="AO45"/>
  <c r="AU45"/>
  <c r="BE45"/>
  <c r="BU45"/>
  <c r="CQ45"/>
  <c r="DA45"/>
  <c r="AK45"/>
  <c r="AQ45"/>
  <c r="BA45"/>
  <c r="BG45"/>
  <c r="BQ45"/>
  <c r="BW45"/>
  <c r="CG45"/>
  <c r="CM45"/>
  <c r="CW45"/>
  <c r="DC45"/>
  <c r="DM45"/>
  <c r="M107" i="10" l="1"/>
  <c r="M57" i="11" l="1"/>
  <c r="M59" s="1"/>
  <c r="F7" i="8"/>
  <c r="E7"/>
  <c r="D7"/>
  <c r="L7"/>
  <c r="J7"/>
  <c r="M62" i="11" l="1"/>
  <c r="E45" i="7" l="1"/>
  <c r="M55" i="11"/>
  <c r="M51"/>
  <c r="M47"/>
  <c r="M43"/>
  <c r="M39"/>
  <c r="M25"/>
  <c r="M26" s="1"/>
  <c r="H55"/>
  <c r="H51"/>
  <c r="H47"/>
  <c r="H43"/>
  <c r="H39"/>
  <c r="H25"/>
  <c r="H26" s="1"/>
  <c r="H9"/>
  <c r="E39" i="7"/>
  <c r="C55" i="11"/>
  <c r="E38" i="7" s="1"/>
  <c r="C51" i="11"/>
  <c r="E37" i="7" s="1"/>
  <c r="C47" i="11"/>
  <c r="E36" i="7" s="1"/>
  <c r="C43" i="11"/>
  <c r="E35" i="7" s="1"/>
  <c r="C39" i="11"/>
  <c r="E34" i="7" s="1"/>
  <c r="C25" i="11"/>
  <c r="C26" s="1"/>
  <c r="E31" i="7" s="1"/>
  <c r="C9" i="11"/>
  <c r="E30" i="7" s="1"/>
  <c r="DN45" l="1"/>
  <c r="CT45"/>
  <c r="AR45"/>
  <c r="BD45"/>
  <c r="CN45"/>
  <c r="DF45"/>
  <c r="BT45"/>
  <c r="T45"/>
  <c r="AJ45"/>
  <c r="BX45"/>
  <c r="DT45"/>
  <c r="BF45"/>
  <c r="DJ45"/>
  <c r="BL45"/>
  <c r="BP45"/>
  <c r="DD45"/>
  <c r="DP45"/>
  <c r="BR45"/>
  <c r="AV45"/>
  <c r="CZ45"/>
  <c r="X45"/>
  <c r="CV45"/>
  <c r="Z45"/>
  <c r="CJ45"/>
  <c r="AL45"/>
  <c r="AZ45"/>
  <c r="DR45"/>
  <c r="BB45"/>
  <c r="AH45"/>
  <c r="BV45"/>
  <c r="CB45"/>
  <c r="BH45"/>
  <c r="BZ45"/>
  <c r="AN45"/>
  <c r="CH45"/>
  <c r="BN45"/>
  <c r="DV45"/>
  <c r="AD45"/>
  <c r="DL45"/>
  <c r="CD45"/>
  <c r="AB45"/>
  <c r="AP45"/>
  <c r="P45"/>
  <c r="CP45"/>
  <c r="R45"/>
  <c r="DB45"/>
  <c r="AT45"/>
  <c r="DH45"/>
  <c r="CR45"/>
  <c r="CL45"/>
  <c r="BJ45"/>
  <c r="CX45"/>
  <c r="CF45"/>
  <c r="AX45"/>
  <c r="V45"/>
  <c r="H76" i="10" l="1"/>
  <c r="H87"/>
  <c r="H107"/>
  <c r="M96"/>
  <c r="M120"/>
  <c r="M76"/>
  <c r="H96"/>
  <c r="M4" i="11" l="1"/>
  <c r="D29" i="7" s="1"/>
  <c r="H67" i="10"/>
  <c r="H25"/>
  <c r="H36"/>
  <c r="H57" i="11"/>
  <c r="M67" i="10"/>
  <c r="H47"/>
  <c r="C58"/>
  <c r="H62" i="11" l="1"/>
  <c r="C43" i="7" s="1"/>
  <c r="C42"/>
  <c r="G123" i="10"/>
  <c r="C57" i="11"/>
  <c r="H4"/>
  <c r="C29" i="7" s="1"/>
  <c r="H11" i="11"/>
  <c r="M11"/>
  <c r="L123" i="10"/>
  <c r="C76"/>
  <c r="C67"/>
  <c r="M27" i="11" l="1"/>
  <c r="D31" i="7" s="1"/>
  <c r="D39"/>
  <c r="C62" i="11"/>
  <c r="B43" i="7" s="1"/>
  <c r="B42"/>
  <c r="H27" i="11"/>
  <c r="C31" i="7" s="1"/>
  <c r="C39"/>
  <c r="B123" i="10"/>
  <c r="C11" i="11"/>
  <c r="C4"/>
  <c r="B29" i="7" s="1"/>
  <c r="C27" i="11" l="1"/>
  <c r="B31" i="7" s="1"/>
  <c r="B39"/>
  <c r="C20" i="6" l="1"/>
  <c r="C19"/>
  <c r="C18"/>
  <c r="C17"/>
  <c r="C16"/>
  <c r="C15"/>
  <c r="C14"/>
  <c r="C13"/>
  <c r="C12"/>
  <c r="C11"/>
  <c r="C10"/>
  <c r="C9"/>
  <c r="C8"/>
  <c r="C7"/>
  <c r="C6"/>
  <c r="C5"/>
  <c r="C4"/>
  <c r="C3"/>
  <c r="C20" i="5"/>
  <c r="C19"/>
  <c r="C18"/>
  <c r="C17"/>
  <c r="C16"/>
  <c r="C15"/>
  <c r="C14"/>
  <c r="C13"/>
  <c r="C12"/>
  <c r="C11"/>
  <c r="C10"/>
  <c r="C9"/>
  <c r="C8"/>
  <c r="C7"/>
  <c r="C6"/>
  <c r="C5"/>
  <c r="C4"/>
  <c r="C3"/>
  <c r="C20" i="2"/>
  <c r="C19"/>
  <c r="C18"/>
  <c r="C17"/>
  <c r="C16"/>
  <c r="C15"/>
  <c r="C14"/>
  <c r="C13"/>
  <c r="C12"/>
  <c r="C11"/>
  <c r="C10"/>
  <c r="C9"/>
  <c r="C8"/>
  <c r="C7"/>
  <c r="C6"/>
  <c r="C5"/>
  <c r="C4"/>
  <c r="C3"/>
  <c r="E21" i="1" l="1"/>
  <c r="G21" s="1"/>
  <c r="H21" s="1"/>
  <c r="E20"/>
  <c r="G20" s="1"/>
  <c r="H20" s="1"/>
  <c r="E19"/>
  <c r="G19" s="1"/>
  <c r="H19" s="1"/>
  <c r="E18"/>
  <c r="G18" s="1"/>
  <c r="H18" s="1"/>
  <c r="E17"/>
  <c r="G17" s="1"/>
  <c r="H17" s="1"/>
  <c r="E16"/>
  <c r="G16" s="1"/>
  <c r="H16" s="1"/>
  <c r="E15"/>
  <c r="G15" s="1"/>
  <c r="H15" s="1"/>
  <c r="E14"/>
  <c r="G14" s="1"/>
  <c r="H14" s="1"/>
  <c r="E13"/>
  <c r="G13" s="1"/>
  <c r="H13" s="1"/>
  <c r="E12"/>
  <c r="G12" s="1"/>
  <c r="H12" s="1"/>
  <c r="E11"/>
  <c r="G11" s="1"/>
  <c r="H11" s="1"/>
  <c r="E10"/>
  <c r="G10" s="1"/>
  <c r="H10" s="1"/>
  <c r="E9"/>
  <c r="G9" s="1"/>
  <c r="H9" s="1"/>
  <c r="E8"/>
  <c r="G8" s="1"/>
  <c r="H8" s="1"/>
  <c r="E7"/>
  <c r="G7" s="1"/>
  <c r="H7" s="1"/>
  <c r="E6"/>
  <c r="G6" s="1"/>
  <c r="H6" s="1"/>
  <c r="E5"/>
  <c r="G5" s="1"/>
  <c r="H5" s="1"/>
  <c r="E4"/>
  <c r="G4" l="1"/>
  <c r="H4" s="1"/>
  <c r="D3" i="6"/>
  <c r="D3" i="2"/>
  <c r="D3" i="5"/>
  <c r="D11" i="2"/>
  <c r="D11" i="6"/>
  <c r="D11" i="5"/>
  <c r="D15"/>
  <c r="D15" i="2"/>
  <c r="D15" i="6"/>
  <c r="D19"/>
  <c r="D19" i="2"/>
  <c r="D19" i="5"/>
  <c r="D4" i="2"/>
  <c r="D4" i="5"/>
  <c r="D4" i="6"/>
  <c r="D8" i="2"/>
  <c r="D8" i="6"/>
  <c r="D8" i="5"/>
  <c r="D12" i="2"/>
  <c r="D12" i="5"/>
  <c r="D12" i="6"/>
  <c r="D16" i="2"/>
  <c r="D16" i="6"/>
  <c r="D16" i="5"/>
  <c r="D20" i="2"/>
  <c r="D20" i="5"/>
  <c r="D20" i="6"/>
  <c r="D5"/>
  <c r="D5" i="5"/>
  <c r="D5" i="2"/>
  <c r="D9"/>
  <c r="D9" i="6"/>
  <c r="D9" i="5"/>
  <c r="D13" i="6"/>
  <c r="D13" i="5"/>
  <c r="D13" i="2"/>
  <c r="D17"/>
  <c r="D17" i="6"/>
  <c r="D17" i="5"/>
  <c r="D6" i="6"/>
  <c r="D6" i="5"/>
  <c r="D6" i="2"/>
  <c r="D10" i="6"/>
  <c r="D10" i="5"/>
  <c r="D10" i="2"/>
  <c r="D14" i="6"/>
  <c r="D14" i="5"/>
  <c r="D14" i="2"/>
  <c r="D18" i="6"/>
  <c r="D18" i="5"/>
  <c r="D18" i="2"/>
  <c r="D7" i="6"/>
  <c r="D7" i="5"/>
  <c r="D7" i="2"/>
  <c r="DV46" i="7"/>
  <c r="DT46"/>
  <c r="DR46"/>
  <c r="DP46"/>
  <c r="DN46"/>
  <c r="DL46"/>
  <c r="DJ46"/>
  <c r="DH46"/>
  <c r="DF46"/>
  <c r="DD46"/>
  <c r="DB46"/>
  <c r="CZ46"/>
  <c r="CX46"/>
  <c r="CV46"/>
  <c r="CT46"/>
  <c r="CR46"/>
  <c r="CP46"/>
  <c r="CN46"/>
  <c r="CL46"/>
  <c r="CJ46"/>
  <c r="CH46"/>
  <c r="CF46"/>
  <c r="CD46"/>
  <c r="CB46"/>
  <c r="BZ46"/>
  <c r="BX46"/>
  <c r="BV46"/>
  <c r="BT46"/>
  <c r="BR46"/>
  <c r="BP46"/>
  <c r="BN46"/>
  <c r="BL46"/>
  <c r="BJ46"/>
  <c r="BH46"/>
  <c r="BF46"/>
  <c r="BD46"/>
  <c r="BB46"/>
  <c r="AZ46"/>
  <c r="AX46"/>
  <c r="AV46"/>
  <c r="AT46"/>
  <c r="AR46"/>
  <c r="AP46"/>
  <c r="AN46"/>
  <c r="AL46"/>
  <c r="AJ46"/>
  <c r="AH46"/>
  <c r="AF46"/>
  <c r="AD46"/>
  <c r="AB46"/>
  <c r="Z46"/>
  <c r="X46"/>
  <c r="V46"/>
  <c r="T46"/>
  <c r="R46"/>
  <c r="P46"/>
  <c r="N46"/>
  <c r="L46"/>
  <c r="DU40"/>
  <c r="DS40"/>
  <c r="DQ40"/>
  <c r="DO40"/>
  <c r="DM40"/>
  <c r="DK40"/>
  <c r="DI40"/>
  <c r="DG40"/>
  <c r="DE40"/>
  <c r="DC40"/>
  <c r="DA40"/>
  <c r="CY40"/>
  <c r="CW40"/>
  <c r="CU40"/>
  <c r="CS40"/>
  <c r="CQ40"/>
  <c r="CO40"/>
  <c r="CM40"/>
  <c r="CK40"/>
  <c r="CI40"/>
  <c r="CG40"/>
  <c r="CE40"/>
  <c r="CC40"/>
  <c r="CA40"/>
  <c r="BY40"/>
  <c r="BW40"/>
  <c r="BU40"/>
  <c r="BS40"/>
  <c r="BQ40"/>
  <c r="BO40"/>
  <c r="BM40"/>
  <c r="BK40"/>
  <c r="BI40"/>
  <c r="BG40"/>
  <c r="BE40"/>
  <c r="BC40"/>
  <c r="BA40"/>
  <c r="AY40"/>
  <c r="AW40"/>
  <c r="AU40"/>
  <c r="AS40"/>
  <c r="AQ40"/>
  <c r="AO40"/>
  <c r="AM40"/>
  <c r="AK40"/>
  <c r="AI40"/>
  <c r="AG40"/>
  <c r="AE40"/>
  <c r="AC40"/>
  <c r="AA40"/>
  <c r="Y40"/>
  <c r="W40"/>
  <c r="U40"/>
  <c r="S40"/>
  <c r="Q40"/>
  <c r="J40" l="1"/>
  <c r="R40"/>
  <c r="Z40"/>
  <c r="AH40"/>
  <c r="AP40"/>
  <c r="AX40"/>
  <c r="BF40"/>
  <c r="BN40"/>
  <c r="BV40"/>
  <c r="CD40"/>
  <c r="CL40"/>
  <c r="CT40"/>
  <c r="DB40"/>
  <c r="DJ40"/>
  <c r="L40"/>
  <c r="T40"/>
  <c r="AB40"/>
  <c r="AJ40"/>
  <c r="AR40"/>
  <c r="AZ40"/>
  <c r="BH40"/>
  <c r="BP40"/>
  <c r="BX40"/>
  <c r="CF40"/>
  <c r="CN40"/>
  <c r="CV40"/>
  <c r="DD40"/>
  <c r="DL40"/>
  <c r="DT40"/>
  <c r="N40"/>
  <c r="V40"/>
  <c r="AD40"/>
  <c r="AL40"/>
  <c r="AT40"/>
  <c r="BB40"/>
  <c r="BJ40"/>
  <c r="BR40"/>
  <c r="BZ40"/>
  <c r="CH40"/>
  <c r="CP40"/>
  <c r="CX40"/>
  <c r="DF40"/>
  <c r="DN40"/>
  <c r="DV40"/>
  <c r="H40"/>
  <c r="J46"/>
  <c r="DR40"/>
  <c r="H45"/>
  <c r="P40"/>
  <c r="X40"/>
  <c r="AF40"/>
  <c r="AN40"/>
  <c r="AV40"/>
  <c r="BD40"/>
  <c r="BL40"/>
  <c r="BT40"/>
  <c r="CB40"/>
  <c r="CJ40"/>
  <c r="CR40"/>
  <c r="CZ40"/>
  <c r="DH40"/>
  <c r="DP40"/>
  <c r="F40" l="1"/>
  <c r="N45"/>
  <c r="G6"/>
  <c r="G5"/>
  <c r="H5" s="1"/>
  <c r="AE45" l="1"/>
  <c r="AF45" s="1"/>
  <c r="G4" l="1"/>
  <c r="H46" l="1"/>
  <c r="F46" l="1"/>
  <c r="AJ29"/>
  <c r="AL29"/>
  <c r="AN29"/>
  <c r="AP29"/>
  <c r="AR29"/>
  <c r="AT29"/>
  <c r="AV29"/>
  <c r="AX29"/>
  <c r="AZ29"/>
  <c r="BB29"/>
  <c r="BD29"/>
  <c r="BF29"/>
  <c r="BH29"/>
  <c r="BJ29"/>
  <c r="BL29"/>
  <c r="BN29"/>
  <c r="BP29"/>
  <c r="BR29"/>
  <c r="BT29"/>
  <c r="BV29"/>
  <c r="BX29"/>
  <c r="BZ29"/>
  <c r="CB29"/>
  <c r="CD29"/>
  <c r="CF29"/>
  <c r="CH29"/>
  <c r="CJ29"/>
  <c r="CL29"/>
  <c r="CN29"/>
  <c r="CP29"/>
  <c r="CR29"/>
  <c r="CT29"/>
  <c r="CV29"/>
  <c r="CX29"/>
  <c r="CZ29"/>
  <c r="DB29"/>
  <c r="DD29"/>
  <c r="DF29"/>
  <c r="DH29"/>
  <c r="DJ29"/>
  <c r="DL29"/>
  <c r="DN29"/>
  <c r="DP29"/>
  <c r="DR29"/>
  <c r="DT29"/>
  <c r="DV29"/>
  <c r="AI31"/>
  <c r="AJ31" s="1"/>
  <c r="AK31"/>
  <c r="AL31" s="1"/>
  <c r="AM31"/>
  <c r="AN31" s="1"/>
  <c r="AO31"/>
  <c r="AP31" s="1"/>
  <c r="AQ31"/>
  <c r="AR31" s="1"/>
  <c r="AS31"/>
  <c r="AT31" s="1"/>
  <c r="AU31"/>
  <c r="AV31" s="1"/>
  <c r="AW31"/>
  <c r="AX31" s="1"/>
  <c r="AY31"/>
  <c r="AZ31" s="1"/>
  <c r="BA31"/>
  <c r="BB31" s="1"/>
  <c r="BC31"/>
  <c r="BD31" s="1"/>
  <c r="BE31"/>
  <c r="BF31" s="1"/>
  <c r="BG31"/>
  <c r="BH31" s="1"/>
  <c r="BI31"/>
  <c r="BJ31" s="1"/>
  <c r="BK31"/>
  <c r="BL31" s="1"/>
  <c r="BM31"/>
  <c r="BN31" s="1"/>
  <c r="BO31"/>
  <c r="BP31" s="1"/>
  <c r="BQ31"/>
  <c r="BR31" s="1"/>
  <c r="BS31"/>
  <c r="BT31" s="1"/>
  <c r="BU31"/>
  <c r="BV31" s="1"/>
  <c r="BW31"/>
  <c r="BX31" s="1"/>
  <c r="BY31"/>
  <c r="BZ31" s="1"/>
  <c r="CA31"/>
  <c r="CB31" s="1"/>
  <c r="CC31"/>
  <c r="CD31" s="1"/>
  <c r="CE31"/>
  <c r="CF31" s="1"/>
  <c r="CG31"/>
  <c r="CH31" s="1"/>
  <c r="CI31"/>
  <c r="CJ31" s="1"/>
  <c r="CK31"/>
  <c r="CL31" s="1"/>
  <c r="CM31"/>
  <c r="CN31" s="1"/>
  <c r="CO31"/>
  <c r="CP31" s="1"/>
  <c r="CQ31"/>
  <c r="CR31" s="1"/>
  <c r="CS31"/>
  <c r="CT31" s="1"/>
  <c r="CU31"/>
  <c r="CV31" s="1"/>
  <c r="CW31"/>
  <c r="CX31" s="1"/>
  <c r="CY31"/>
  <c r="CZ31" s="1"/>
  <c r="DA31"/>
  <c r="DB31" s="1"/>
  <c r="DC31"/>
  <c r="DD31" s="1"/>
  <c r="DE31"/>
  <c r="DF31" s="1"/>
  <c r="DG31"/>
  <c r="DH31" s="1"/>
  <c r="DI31"/>
  <c r="DJ31" s="1"/>
  <c r="DK31"/>
  <c r="DL31" s="1"/>
  <c r="DM31"/>
  <c r="DN31" s="1"/>
  <c r="DO31"/>
  <c r="DP31" s="1"/>
  <c r="DQ31"/>
  <c r="DR31" s="1"/>
  <c r="DS31"/>
  <c r="DT31" s="1"/>
  <c r="DU31"/>
  <c r="DV31" s="1"/>
  <c r="AI30"/>
  <c r="AK30"/>
  <c r="AM30"/>
  <c r="AO30"/>
  <c r="AP30" s="1"/>
  <c r="AQ30"/>
  <c r="AS30"/>
  <c r="AU30"/>
  <c r="AW30"/>
  <c r="AX30" s="1"/>
  <c r="AY30"/>
  <c r="BA30"/>
  <c r="BC30"/>
  <c r="BE30"/>
  <c r="BF30" s="1"/>
  <c r="BG30"/>
  <c r="BI30"/>
  <c r="BK30"/>
  <c r="BM30"/>
  <c r="BN30" s="1"/>
  <c r="BO30"/>
  <c r="BQ30"/>
  <c r="BS30"/>
  <c r="BU30"/>
  <c r="BV30" s="1"/>
  <c r="BW30"/>
  <c r="BY30"/>
  <c r="CA30"/>
  <c r="CC30"/>
  <c r="CD30" s="1"/>
  <c r="CE30"/>
  <c r="CG30"/>
  <c r="CI30"/>
  <c r="CK30"/>
  <c r="CL30" s="1"/>
  <c r="CM30"/>
  <c r="CO30"/>
  <c r="CQ30"/>
  <c r="CS30"/>
  <c r="CT30" s="1"/>
  <c r="CU30"/>
  <c r="CW30"/>
  <c r="CY30"/>
  <c r="DA30"/>
  <c r="DB30" s="1"/>
  <c r="DC30"/>
  <c r="DE30"/>
  <c r="DG30"/>
  <c r="DI30"/>
  <c r="DJ30" s="1"/>
  <c r="DK30"/>
  <c r="DM30"/>
  <c r="DO30"/>
  <c r="DQ30"/>
  <c r="DR30" s="1"/>
  <c r="DS30"/>
  <c r="DU30"/>
  <c r="AI32"/>
  <c r="AJ32" s="1"/>
  <c r="AK32"/>
  <c r="AL32" s="1"/>
  <c r="AM32"/>
  <c r="AN32" s="1"/>
  <c r="AO32"/>
  <c r="AP32" s="1"/>
  <c r="AQ32"/>
  <c r="AR32" s="1"/>
  <c r="AS32"/>
  <c r="AT32" s="1"/>
  <c r="AU32"/>
  <c r="AV32" s="1"/>
  <c r="AW32"/>
  <c r="AX32" s="1"/>
  <c r="AY32"/>
  <c r="AZ32" s="1"/>
  <c r="BA32"/>
  <c r="BB32" s="1"/>
  <c r="BC32"/>
  <c r="BD32" s="1"/>
  <c r="BE32"/>
  <c r="BF32" s="1"/>
  <c r="BG32"/>
  <c r="BH32" s="1"/>
  <c r="BI32"/>
  <c r="BJ32" s="1"/>
  <c r="BK32"/>
  <c r="BL32" s="1"/>
  <c r="BM32"/>
  <c r="BN32" s="1"/>
  <c r="BO32"/>
  <c r="BP32" s="1"/>
  <c r="BQ32"/>
  <c r="BR32" s="1"/>
  <c r="BS32"/>
  <c r="BT32" s="1"/>
  <c r="BU32"/>
  <c r="BV32" s="1"/>
  <c r="BW32"/>
  <c r="BX32" s="1"/>
  <c r="BY32"/>
  <c r="BZ32" s="1"/>
  <c r="CA32"/>
  <c r="CB32" s="1"/>
  <c r="CC32"/>
  <c r="CD32" s="1"/>
  <c r="CE32"/>
  <c r="CF32" s="1"/>
  <c r="CG32"/>
  <c r="CH32" s="1"/>
  <c r="CI32"/>
  <c r="CJ32" s="1"/>
  <c r="CK32"/>
  <c r="CL32" s="1"/>
  <c r="CM32"/>
  <c r="CN32" s="1"/>
  <c r="CO32"/>
  <c r="CP32" s="1"/>
  <c r="CQ32"/>
  <c r="CR32" s="1"/>
  <c r="CS32"/>
  <c r="CT32" s="1"/>
  <c r="CU32"/>
  <c r="CV32" s="1"/>
  <c r="CW32"/>
  <c r="CX32" s="1"/>
  <c r="CY32"/>
  <c r="CZ32" s="1"/>
  <c r="DA32"/>
  <c r="DB32" s="1"/>
  <c r="DC32"/>
  <c r="DD32" s="1"/>
  <c r="DE32"/>
  <c r="DF32" s="1"/>
  <c r="DG32"/>
  <c r="DH32" s="1"/>
  <c r="DI32"/>
  <c r="DJ32" s="1"/>
  <c r="DK32"/>
  <c r="DL32" s="1"/>
  <c r="DM32"/>
  <c r="DN32" s="1"/>
  <c r="DO32"/>
  <c r="DP32" s="1"/>
  <c r="DQ32"/>
  <c r="DR32" s="1"/>
  <c r="DS32"/>
  <c r="DT32" s="1"/>
  <c r="DU32"/>
  <c r="DV32" s="1"/>
  <c r="AI33"/>
  <c r="AJ33" s="1"/>
  <c r="AK33"/>
  <c r="AL33" s="1"/>
  <c r="AM33"/>
  <c r="AN33" s="1"/>
  <c r="AO33"/>
  <c r="AP33" s="1"/>
  <c r="AQ33"/>
  <c r="AR33" s="1"/>
  <c r="AS33"/>
  <c r="AT33" s="1"/>
  <c r="AU33"/>
  <c r="AV33" s="1"/>
  <c r="AW33"/>
  <c r="AX33" s="1"/>
  <c r="AY33"/>
  <c r="AZ33" s="1"/>
  <c r="BA33"/>
  <c r="BB33" s="1"/>
  <c r="BC33"/>
  <c r="BD33" s="1"/>
  <c r="BE33"/>
  <c r="BF33" s="1"/>
  <c r="BG33"/>
  <c r="BH33" s="1"/>
  <c r="BI33"/>
  <c r="BJ33" s="1"/>
  <c r="BK33"/>
  <c r="BL33" s="1"/>
  <c r="BM33"/>
  <c r="BN33" s="1"/>
  <c r="BO33"/>
  <c r="BP33" s="1"/>
  <c r="BQ33"/>
  <c r="BR33" s="1"/>
  <c r="BS33"/>
  <c r="BT33" s="1"/>
  <c r="BU33"/>
  <c r="BV33" s="1"/>
  <c r="BW33"/>
  <c r="BX33" s="1"/>
  <c r="BY33"/>
  <c r="BZ33" s="1"/>
  <c r="CA33"/>
  <c r="CB33" s="1"/>
  <c r="CC33"/>
  <c r="CD33" s="1"/>
  <c r="CE33"/>
  <c r="CF33" s="1"/>
  <c r="CG33"/>
  <c r="CH33" s="1"/>
  <c r="CI33"/>
  <c r="CJ33" s="1"/>
  <c r="CK33"/>
  <c r="CL33" s="1"/>
  <c r="CM33"/>
  <c r="CN33" s="1"/>
  <c r="CO33"/>
  <c r="CP33" s="1"/>
  <c r="CQ33"/>
  <c r="CR33" s="1"/>
  <c r="CS33"/>
  <c r="CT33" s="1"/>
  <c r="CU33"/>
  <c r="CV33" s="1"/>
  <c r="CW33"/>
  <c r="CX33" s="1"/>
  <c r="CY33"/>
  <c r="CZ33" s="1"/>
  <c r="DA33"/>
  <c r="DB33" s="1"/>
  <c r="DC33"/>
  <c r="DD33" s="1"/>
  <c r="DE33"/>
  <c r="DF33" s="1"/>
  <c r="DG33"/>
  <c r="DH33" s="1"/>
  <c r="DI33"/>
  <c r="DJ33" s="1"/>
  <c r="DK33"/>
  <c r="DL33" s="1"/>
  <c r="DM33"/>
  <c r="DN33" s="1"/>
  <c r="DO33"/>
  <c r="DP33" s="1"/>
  <c r="DQ33"/>
  <c r="DR33" s="1"/>
  <c r="DS33"/>
  <c r="DT33" s="1"/>
  <c r="DU33"/>
  <c r="DV33" s="1"/>
  <c r="AI34"/>
  <c r="AJ34" s="1"/>
  <c r="AK34"/>
  <c r="AL34" s="1"/>
  <c r="AM34"/>
  <c r="AN34" s="1"/>
  <c r="AO34"/>
  <c r="AP34" s="1"/>
  <c r="AQ34"/>
  <c r="AR34" s="1"/>
  <c r="AS34"/>
  <c r="AT34" s="1"/>
  <c r="AU34"/>
  <c r="AV34" s="1"/>
  <c r="AW34"/>
  <c r="AX34" s="1"/>
  <c r="AY34"/>
  <c r="AZ34" s="1"/>
  <c r="BA34"/>
  <c r="BB34" s="1"/>
  <c r="BC34"/>
  <c r="BD34" s="1"/>
  <c r="BE34"/>
  <c r="BF34" s="1"/>
  <c r="BG34"/>
  <c r="BH34" s="1"/>
  <c r="BI34"/>
  <c r="BJ34" s="1"/>
  <c r="BK34"/>
  <c r="BL34" s="1"/>
  <c r="BM34"/>
  <c r="BN34" s="1"/>
  <c r="BO34"/>
  <c r="BP34" s="1"/>
  <c r="BQ34"/>
  <c r="BR34" s="1"/>
  <c r="BS34"/>
  <c r="BT34" s="1"/>
  <c r="BU34"/>
  <c r="BV34" s="1"/>
  <c r="BW34"/>
  <c r="BX34" s="1"/>
  <c r="BY34"/>
  <c r="BZ34" s="1"/>
  <c r="CA34"/>
  <c r="CB34" s="1"/>
  <c r="CC34"/>
  <c r="CD34" s="1"/>
  <c r="CE34"/>
  <c r="CF34" s="1"/>
  <c r="CG34"/>
  <c r="CH34" s="1"/>
  <c r="CI34"/>
  <c r="CJ34" s="1"/>
  <c r="CK34"/>
  <c r="CL34" s="1"/>
  <c r="CM34"/>
  <c r="CN34" s="1"/>
  <c r="CO34"/>
  <c r="CP34" s="1"/>
  <c r="CQ34"/>
  <c r="CR34" s="1"/>
  <c r="CS34"/>
  <c r="CT34" s="1"/>
  <c r="CU34"/>
  <c r="CV34" s="1"/>
  <c r="CW34"/>
  <c r="CX34" s="1"/>
  <c r="CY34"/>
  <c r="CZ34" s="1"/>
  <c r="DA34"/>
  <c r="DB34" s="1"/>
  <c r="DC34"/>
  <c r="DD34" s="1"/>
  <c r="DE34"/>
  <c r="DF34" s="1"/>
  <c r="DG34"/>
  <c r="DH34" s="1"/>
  <c r="DI34"/>
  <c r="DJ34" s="1"/>
  <c r="DK34"/>
  <c r="DL34" s="1"/>
  <c r="DM34"/>
  <c r="DN34" s="1"/>
  <c r="DO34"/>
  <c r="DP34" s="1"/>
  <c r="DQ34"/>
  <c r="DR34" s="1"/>
  <c r="DS34"/>
  <c r="DT34" s="1"/>
  <c r="DU34"/>
  <c r="DV34" s="1"/>
  <c r="AI35"/>
  <c r="AJ35" s="1"/>
  <c r="AK35"/>
  <c r="AL35" s="1"/>
  <c r="AM35"/>
  <c r="AN35" s="1"/>
  <c r="AO35"/>
  <c r="AP35" s="1"/>
  <c r="AQ35"/>
  <c r="AR35" s="1"/>
  <c r="AS35"/>
  <c r="AT35" s="1"/>
  <c r="AU35"/>
  <c r="AV35" s="1"/>
  <c r="AW35"/>
  <c r="AX35" s="1"/>
  <c r="AY35"/>
  <c r="AZ35" s="1"/>
  <c r="BA35"/>
  <c r="BB35" s="1"/>
  <c r="BC35"/>
  <c r="BD35" s="1"/>
  <c r="BE35"/>
  <c r="BF35" s="1"/>
  <c r="BG35"/>
  <c r="BH35" s="1"/>
  <c r="BI35"/>
  <c r="BJ35" s="1"/>
  <c r="BK35"/>
  <c r="BL35" s="1"/>
  <c r="BM35"/>
  <c r="BN35" s="1"/>
  <c r="BO35"/>
  <c r="BP35" s="1"/>
  <c r="BQ35"/>
  <c r="BR35" s="1"/>
  <c r="BS35"/>
  <c r="BT35" s="1"/>
  <c r="BU35"/>
  <c r="BV35" s="1"/>
  <c r="BW35"/>
  <c r="BX35" s="1"/>
  <c r="BY35"/>
  <c r="BZ35" s="1"/>
  <c r="CA35"/>
  <c r="CB35" s="1"/>
  <c r="CC35"/>
  <c r="CD35" s="1"/>
  <c r="CE35"/>
  <c r="CF35" s="1"/>
  <c r="CG35"/>
  <c r="CH35" s="1"/>
  <c r="CI35"/>
  <c r="CJ35" s="1"/>
  <c r="CK35"/>
  <c r="CL35" s="1"/>
  <c r="CM35"/>
  <c r="CN35" s="1"/>
  <c r="CO35"/>
  <c r="CP35" s="1"/>
  <c r="CQ35"/>
  <c r="CR35" s="1"/>
  <c r="CS35"/>
  <c r="CT35" s="1"/>
  <c r="CU35"/>
  <c r="CV35" s="1"/>
  <c r="CW35"/>
  <c r="CX35" s="1"/>
  <c r="CY35"/>
  <c r="CZ35" s="1"/>
  <c r="DA35"/>
  <c r="DB35" s="1"/>
  <c r="DC35"/>
  <c r="DD35" s="1"/>
  <c r="DE35"/>
  <c r="DF35" s="1"/>
  <c r="DG35"/>
  <c r="DH35" s="1"/>
  <c r="DI35"/>
  <c r="DJ35" s="1"/>
  <c r="DK35"/>
  <c r="DL35" s="1"/>
  <c r="DM35"/>
  <c r="DN35" s="1"/>
  <c r="DO35"/>
  <c r="DP35" s="1"/>
  <c r="DQ35"/>
  <c r="DR35" s="1"/>
  <c r="DS35"/>
  <c r="DT35" s="1"/>
  <c r="DU35"/>
  <c r="DV35" s="1"/>
  <c r="AI36"/>
  <c r="AJ36" s="1"/>
  <c r="AK36"/>
  <c r="AL36" s="1"/>
  <c r="AM36"/>
  <c r="AN36" s="1"/>
  <c r="AO36"/>
  <c r="AP36" s="1"/>
  <c r="AQ36"/>
  <c r="AR36" s="1"/>
  <c r="AS36"/>
  <c r="AT36" s="1"/>
  <c r="AU36"/>
  <c r="AV36" s="1"/>
  <c r="AW36"/>
  <c r="AX36" s="1"/>
  <c r="AY36"/>
  <c r="AZ36" s="1"/>
  <c r="BA36"/>
  <c r="BB36" s="1"/>
  <c r="BC36"/>
  <c r="BD36" s="1"/>
  <c r="BE36"/>
  <c r="BF36" s="1"/>
  <c r="BG36"/>
  <c r="BH36" s="1"/>
  <c r="BI36"/>
  <c r="BJ36" s="1"/>
  <c r="BK36"/>
  <c r="BL36" s="1"/>
  <c r="BM36"/>
  <c r="BN36" s="1"/>
  <c r="BO36"/>
  <c r="BP36" s="1"/>
  <c r="BQ36"/>
  <c r="BR36" s="1"/>
  <c r="BS36"/>
  <c r="BT36" s="1"/>
  <c r="BU36"/>
  <c r="BV36" s="1"/>
  <c r="BW36"/>
  <c r="BX36" s="1"/>
  <c r="BY36"/>
  <c r="BZ36" s="1"/>
  <c r="CA36"/>
  <c r="CB36" s="1"/>
  <c r="CC36"/>
  <c r="CD36" s="1"/>
  <c r="CE36"/>
  <c r="CF36" s="1"/>
  <c r="CG36"/>
  <c r="CH36" s="1"/>
  <c r="CI36"/>
  <c r="CJ36" s="1"/>
  <c r="CK36"/>
  <c r="CL36" s="1"/>
  <c r="CM36"/>
  <c r="CN36" s="1"/>
  <c r="CO36"/>
  <c r="CP36" s="1"/>
  <c r="CQ36"/>
  <c r="CR36" s="1"/>
  <c r="CS36"/>
  <c r="CT36" s="1"/>
  <c r="CU36"/>
  <c r="CV36" s="1"/>
  <c r="CW36"/>
  <c r="CX36" s="1"/>
  <c r="CY36"/>
  <c r="CZ36" s="1"/>
  <c r="DA36"/>
  <c r="DB36" s="1"/>
  <c r="DC36"/>
  <c r="DD36" s="1"/>
  <c r="DE36"/>
  <c r="DF36" s="1"/>
  <c r="DG36"/>
  <c r="DH36" s="1"/>
  <c r="DI36"/>
  <c r="DJ36" s="1"/>
  <c r="DK36"/>
  <c r="DL36" s="1"/>
  <c r="DM36"/>
  <c r="DN36" s="1"/>
  <c r="DO36"/>
  <c r="DP36" s="1"/>
  <c r="DQ36"/>
  <c r="DR36" s="1"/>
  <c r="DS36"/>
  <c r="DT36" s="1"/>
  <c r="DU36"/>
  <c r="DV36" s="1"/>
  <c r="AI37"/>
  <c r="AJ37" s="1"/>
  <c r="AK37"/>
  <c r="AL37" s="1"/>
  <c r="AM37"/>
  <c r="AN37" s="1"/>
  <c r="AO37"/>
  <c r="AP37" s="1"/>
  <c r="AQ37"/>
  <c r="AR37" s="1"/>
  <c r="AS37"/>
  <c r="AT37" s="1"/>
  <c r="AU37"/>
  <c r="AV37" s="1"/>
  <c r="AW37"/>
  <c r="AX37" s="1"/>
  <c r="AY37"/>
  <c r="AZ37" s="1"/>
  <c r="BA37"/>
  <c r="BB37" s="1"/>
  <c r="BC37"/>
  <c r="BD37" s="1"/>
  <c r="BE37"/>
  <c r="BF37" s="1"/>
  <c r="BG37"/>
  <c r="BH37" s="1"/>
  <c r="BI37"/>
  <c r="BJ37" s="1"/>
  <c r="BK37"/>
  <c r="BL37" s="1"/>
  <c r="BM37"/>
  <c r="BN37" s="1"/>
  <c r="BO37"/>
  <c r="BP37" s="1"/>
  <c r="BQ37"/>
  <c r="BR37" s="1"/>
  <c r="BS37"/>
  <c r="BT37" s="1"/>
  <c r="BU37"/>
  <c r="BV37" s="1"/>
  <c r="BW37"/>
  <c r="BX37" s="1"/>
  <c r="BY37"/>
  <c r="BZ37" s="1"/>
  <c r="CA37"/>
  <c r="CB37" s="1"/>
  <c r="CC37"/>
  <c r="CD37" s="1"/>
  <c r="CE37"/>
  <c r="CF37" s="1"/>
  <c r="CG37"/>
  <c r="CH37" s="1"/>
  <c r="CI37"/>
  <c r="CJ37" s="1"/>
  <c r="CK37"/>
  <c r="CL37" s="1"/>
  <c r="CM37"/>
  <c r="CN37" s="1"/>
  <c r="CO37"/>
  <c r="CP37" s="1"/>
  <c r="CQ37"/>
  <c r="CR37" s="1"/>
  <c r="CS37"/>
  <c r="CT37" s="1"/>
  <c r="CU37"/>
  <c r="CV37" s="1"/>
  <c r="CW37"/>
  <c r="CX37" s="1"/>
  <c r="CY37"/>
  <c r="CZ37" s="1"/>
  <c r="DA37"/>
  <c r="DB37" s="1"/>
  <c r="DC37"/>
  <c r="DD37" s="1"/>
  <c r="DE37"/>
  <c r="DF37" s="1"/>
  <c r="DG37"/>
  <c r="DH37" s="1"/>
  <c r="DI37"/>
  <c r="DJ37" s="1"/>
  <c r="DK37"/>
  <c r="DL37" s="1"/>
  <c r="DM37"/>
  <c r="DN37" s="1"/>
  <c r="DO37"/>
  <c r="DP37" s="1"/>
  <c r="DQ37"/>
  <c r="DR37" s="1"/>
  <c r="DS37"/>
  <c r="DT37" s="1"/>
  <c r="DU37"/>
  <c r="DV37" s="1"/>
  <c r="AI38"/>
  <c r="AJ38" s="1"/>
  <c r="AK38"/>
  <c r="AL38" s="1"/>
  <c r="AM38"/>
  <c r="AN38" s="1"/>
  <c r="AO38"/>
  <c r="AP38" s="1"/>
  <c r="AQ38"/>
  <c r="AR38" s="1"/>
  <c r="AS38"/>
  <c r="AT38" s="1"/>
  <c r="AU38"/>
  <c r="AV38" s="1"/>
  <c r="AW38"/>
  <c r="AX38" s="1"/>
  <c r="AY38"/>
  <c r="AZ38" s="1"/>
  <c r="BA38"/>
  <c r="BB38" s="1"/>
  <c r="BC38"/>
  <c r="BD38" s="1"/>
  <c r="BE38"/>
  <c r="BF38" s="1"/>
  <c r="BG38"/>
  <c r="BH38" s="1"/>
  <c r="BI38"/>
  <c r="BJ38" s="1"/>
  <c r="BK38"/>
  <c r="BL38" s="1"/>
  <c r="BM38"/>
  <c r="BN38" s="1"/>
  <c r="BO38"/>
  <c r="BP38" s="1"/>
  <c r="BQ38"/>
  <c r="BR38" s="1"/>
  <c r="BS38"/>
  <c r="BT38" s="1"/>
  <c r="BU38"/>
  <c r="BV38" s="1"/>
  <c r="BW38"/>
  <c r="BX38" s="1"/>
  <c r="BY38"/>
  <c r="BZ38" s="1"/>
  <c r="CA38"/>
  <c r="CB38" s="1"/>
  <c r="CC38"/>
  <c r="CD38" s="1"/>
  <c r="CE38"/>
  <c r="CF38" s="1"/>
  <c r="CG38"/>
  <c r="CH38" s="1"/>
  <c r="CI38"/>
  <c r="CJ38" s="1"/>
  <c r="CK38"/>
  <c r="CL38" s="1"/>
  <c r="CM38"/>
  <c r="CN38" s="1"/>
  <c r="CO38"/>
  <c r="CP38" s="1"/>
  <c r="CQ38"/>
  <c r="CR38" s="1"/>
  <c r="CS38"/>
  <c r="CT38" s="1"/>
  <c r="CU38"/>
  <c r="CV38" s="1"/>
  <c r="CW38"/>
  <c r="CX38" s="1"/>
  <c r="CY38"/>
  <c r="CZ38" s="1"/>
  <c r="DA38"/>
  <c r="DB38" s="1"/>
  <c r="DC38"/>
  <c r="DD38" s="1"/>
  <c r="DE38"/>
  <c r="DF38" s="1"/>
  <c r="DG38"/>
  <c r="DH38" s="1"/>
  <c r="DI38"/>
  <c r="DJ38" s="1"/>
  <c r="DK38"/>
  <c r="DL38" s="1"/>
  <c r="DM38"/>
  <c r="DN38" s="1"/>
  <c r="DO38"/>
  <c r="DP38" s="1"/>
  <c r="DQ38"/>
  <c r="DR38" s="1"/>
  <c r="DS38"/>
  <c r="DT38" s="1"/>
  <c r="DU38"/>
  <c r="DV38" s="1"/>
  <c r="AI39"/>
  <c r="AJ39" s="1"/>
  <c r="AK39"/>
  <c r="AL39" s="1"/>
  <c r="AM39"/>
  <c r="AN39" s="1"/>
  <c r="AO39"/>
  <c r="AP39" s="1"/>
  <c r="AQ39"/>
  <c r="AR39" s="1"/>
  <c r="AS39"/>
  <c r="AT39" s="1"/>
  <c r="AU39"/>
  <c r="AV39" s="1"/>
  <c r="AW39"/>
  <c r="AX39" s="1"/>
  <c r="AY39"/>
  <c r="AZ39" s="1"/>
  <c r="BA39"/>
  <c r="BB39" s="1"/>
  <c r="BC39"/>
  <c r="BD39" s="1"/>
  <c r="BE39"/>
  <c r="BF39" s="1"/>
  <c r="BG39"/>
  <c r="BH39" s="1"/>
  <c r="BI39"/>
  <c r="BJ39" s="1"/>
  <c r="BK39"/>
  <c r="BL39" s="1"/>
  <c r="BM39"/>
  <c r="BN39" s="1"/>
  <c r="BO39"/>
  <c r="BP39" s="1"/>
  <c r="BQ39"/>
  <c r="BR39" s="1"/>
  <c r="BS39"/>
  <c r="BT39" s="1"/>
  <c r="BU39"/>
  <c r="BV39" s="1"/>
  <c r="BW39"/>
  <c r="BX39" s="1"/>
  <c r="BY39"/>
  <c r="BZ39" s="1"/>
  <c r="CA39"/>
  <c r="CB39" s="1"/>
  <c r="CC39"/>
  <c r="CD39" s="1"/>
  <c r="CE39"/>
  <c r="CF39" s="1"/>
  <c r="CG39"/>
  <c r="CH39" s="1"/>
  <c r="CI39"/>
  <c r="CJ39" s="1"/>
  <c r="CK39"/>
  <c r="CL39" s="1"/>
  <c r="CM39"/>
  <c r="CN39" s="1"/>
  <c r="CO39"/>
  <c r="CP39" s="1"/>
  <c r="CQ39"/>
  <c r="CR39" s="1"/>
  <c r="CS39"/>
  <c r="CT39" s="1"/>
  <c r="CU39"/>
  <c r="CV39" s="1"/>
  <c r="CW39"/>
  <c r="CX39" s="1"/>
  <c r="CY39"/>
  <c r="CZ39" s="1"/>
  <c r="DA39"/>
  <c r="DB39" s="1"/>
  <c r="DC39"/>
  <c r="DD39" s="1"/>
  <c r="DE39"/>
  <c r="DF39" s="1"/>
  <c r="DG39"/>
  <c r="DH39" s="1"/>
  <c r="DI39"/>
  <c r="DJ39" s="1"/>
  <c r="DK39"/>
  <c r="DL39" s="1"/>
  <c r="DM39"/>
  <c r="DN39" s="1"/>
  <c r="DO39"/>
  <c r="DP39" s="1"/>
  <c r="DQ39"/>
  <c r="DR39" s="1"/>
  <c r="DS39"/>
  <c r="DT39" s="1"/>
  <c r="DU39"/>
  <c r="DV39" s="1"/>
  <c r="AI41"/>
  <c r="AJ41" s="1"/>
  <c r="AK41"/>
  <c r="AL41" s="1"/>
  <c r="AM41"/>
  <c r="AN41" s="1"/>
  <c r="AO41"/>
  <c r="AP41" s="1"/>
  <c r="AQ41"/>
  <c r="AR41" s="1"/>
  <c r="AS41"/>
  <c r="AT41" s="1"/>
  <c r="AU41"/>
  <c r="AV41" s="1"/>
  <c r="AW41"/>
  <c r="AX41" s="1"/>
  <c r="AY41"/>
  <c r="AZ41" s="1"/>
  <c r="BA41"/>
  <c r="BB41" s="1"/>
  <c r="BC41"/>
  <c r="BD41" s="1"/>
  <c r="BE41"/>
  <c r="BF41" s="1"/>
  <c r="BG41"/>
  <c r="BH41" s="1"/>
  <c r="BI41"/>
  <c r="BJ41" s="1"/>
  <c r="BK41"/>
  <c r="BL41" s="1"/>
  <c r="BM41"/>
  <c r="BN41" s="1"/>
  <c r="BO41"/>
  <c r="BP41" s="1"/>
  <c r="BQ41"/>
  <c r="BR41" s="1"/>
  <c r="BS41"/>
  <c r="BT41" s="1"/>
  <c r="BU41"/>
  <c r="BV41" s="1"/>
  <c r="BW41"/>
  <c r="BX41" s="1"/>
  <c r="BY41"/>
  <c r="BZ41" s="1"/>
  <c r="CA41"/>
  <c r="CB41" s="1"/>
  <c r="CC41"/>
  <c r="CD41" s="1"/>
  <c r="CE41"/>
  <c r="CF41" s="1"/>
  <c r="CG41"/>
  <c r="CH41" s="1"/>
  <c r="CI41"/>
  <c r="CJ41" s="1"/>
  <c r="CK41"/>
  <c r="CL41" s="1"/>
  <c r="CM41"/>
  <c r="CN41" s="1"/>
  <c r="CO41"/>
  <c r="CP41" s="1"/>
  <c r="CQ41"/>
  <c r="CR41" s="1"/>
  <c r="CS41"/>
  <c r="CT41" s="1"/>
  <c r="CU41"/>
  <c r="CV41" s="1"/>
  <c r="CW41"/>
  <c r="CX41" s="1"/>
  <c r="CY41"/>
  <c r="CZ41" s="1"/>
  <c r="DA41"/>
  <c r="DB41" s="1"/>
  <c r="DC41"/>
  <c r="DD41" s="1"/>
  <c r="DE41"/>
  <c r="DF41" s="1"/>
  <c r="DG41"/>
  <c r="DH41" s="1"/>
  <c r="DI41"/>
  <c r="DJ41" s="1"/>
  <c r="DK41"/>
  <c r="DL41" s="1"/>
  <c r="DM41"/>
  <c r="DN41" s="1"/>
  <c r="DO41"/>
  <c r="DP41" s="1"/>
  <c r="DQ41"/>
  <c r="DR41" s="1"/>
  <c r="DS41"/>
  <c r="DT41" s="1"/>
  <c r="DU41"/>
  <c r="DV41" s="1"/>
  <c r="AI42"/>
  <c r="AJ42" s="1"/>
  <c r="AK42"/>
  <c r="AL42" s="1"/>
  <c r="AM42"/>
  <c r="AN42" s="1"/>
  <c r="AO42"/>
  <c r="AP42" s="1"/>
  <c r="AQ42"/>
  <c r="AR42" s="1"/>
  <c r="AS42"/>
  <c r="AT42" s="1"/>
  <c r="AU42"/>
  <c r="AV42" s="1"/>
  <c r="AW42"/>
  <c r="AX42" s="1"/>
  <c r="AY42"/>
  <c r="AZ42" s="1"/>
  <c r="BA42"/>
  <c r="BB42" s="1"/>
  <c r="BC42"/>
  <c r="BD42" s="1"/>
  <c r="BE42"/>
  <c r="BF42" s="1"/>
  <c r="BG42"/>
  <c r="BH42" s="1"/>
  <c r="BI42"/>
  <c r="BJ42" s="1"/>
  <c r="BK42"/>
  <c r="BL42" s="1"/>
  <c r="BM42"/>
  <c r="BN42" s="1"/>
  <c r="BO42"/>
  <c r="BP42" s="1"/>
  <c r="BQ42"/>
  <c r="BR42" s="1"/>
  <c r="BS42"/>
  <c r="BT42" s="1"/>
  <c r="BU42"/>
  <c r="BV42" s="1"/>
  <c r="BW42"/>
  <c r="BX42" s="1"/>
  <c r="BY42"/>
  <c r="BZ42" s="1"/>
  <c r="CA42"/>
  <c r="CB42" s="1"/>
  <c r="CC42"/>
  <c r="CD42" s="1"/>
  <c r="CE42"/>
  <c r="CF42" s="1"/>
  <c r="CG42"/>
  <c r="CH42" s="1"/>
  <c r="CI42"/>
  <c r="CJ42" s="1"/>
  <c r="CK42"/>
  <c r="CL42" s="1"/>
  <c r="CM42"/>
  <c r="CN42" s="1"/>
  <c r="CO42"/>
  <c r="CP42" s="1"/>
  <c r="CQ42"/>
  <c r="CR42" s="1"/>
  <c r="CS42"/>
  <c r="CT42" s="1"/>
  <c r="CU42"/>
  <c r="CV42" s="1"/>
  <c r="CW42"/>
  <c r="CX42" s="1"/>
  <c r="CY42"/>
  <c r="CZ42" s="1"/>
  <c r="DA42"/>
  <c r="DB42" s="1"/>
  <c r="DC42"/>
  <c r="DD42" s="1"/>
  <c r="DE42"/>
  <c r="DF42" s="1"/>
  <c r="DG42"/>
  <c r="DH42" s="1"/>
  <c r="DI42"/>
  <c r="DJ42" s="1"/>
  <c r="DK42"/>
  <c r="DL42" s="1"/>
  <c r="DM42"/>
  <c r="DN42" s="1"/>
  <c r="DO42"/>
  <c r="DP42" s="1"/>
  <c r="DQ42"/>
  <c r="DR42" s="1"/>
  <c r="DS42"/>
  <c r="DT42" s="1"/>
  <c r="DU42"/>
  <c r="DV42" s="1"/>
  <c r="AI43"/>
  <c r="AJ43" s="1"/>
  <c r="AK43"/>
  <c r="AL43" s="1"/>
  <c r="AM43"/>
  <c r="AN43" s="1"/>
  <c r="AO43"/>
  <c r="AP43" s="1"/>
  <c r="AQ43"/>
  <c r="AR43" s="1"/>
  <c r="AS43"/>
  <c r="AT43" s="1"/>
  <c r="AU43"/>
  <c r="AV43" s="1"/>
  <c r="AW43"/>
  <c r="AX43" s="1"/>
  <c r="AY43"/>
  <c r="AZ43" s="1"/>
  <c r="BA43"/>
  <c r="BB43" s="1"/>
  <c r="BC43"/>
  <c r="BD43" s="1"/>
  <c r="BE43"/>
  <c r="BF43" s="1"/>
  <c r="BG43"/>
  <c r="BH43" s="1"/>
  <c r="BI43"/>
  <c r="BJ43" s="1"/>
  <c r="BK43"/>
  <c r="BL43" s="1"/>
  <c r="BM43"/>
  <c r="BN43" s="1"/>
  <c r="BO43"/>
  <c r="BP43" s="1"/>
  <c r="BQ43"/>
  <c r="BR43" s="1"/>
  <c r="BS43"/>
  <c r="BT43" s="1"/>
  <c r="BU43"/>
  <c r="BV43" s="1"/>
  <c r="BW43"/>
  <c r="BX43" s="1"/>
  <c r="BY43"/>
  <c r="BZ43" s="1"/>
  <c r="CA43"/>
  <c r="CB43" s="1"/>
  <c r="CC43"/>
  <c r="CD43" s="1"/>
  <c r="CE43"/>
  <c r="CF43" s="1"/>
  <c r="CG43"/>
  <c r="CH43" s="1"/>
  <c r="CI43"/>
  <c r="CJ43" s="1"/>
  <c r="CK43"/>
  <c r="CL43" s="1"/>
  <c r="CM43"/>
  <c r="CN43" s="1"/>
  <c r="CO43"/>
  <c r="CP43" s="1"/>
  <c r="CQ43"/>
  <c r="CR43" s="1"/>
  <c r="CS43"/>
  <c r="CT43" s="1"/>
  <c r="CU43"/>
  <c r="CV43" s="1"/>
  <c r="CW43"/>
  <c r="CX43" s="1"/>
  <c r="CY43"/>
  <c r="CZ43" s="1"/>
  <c r="DA43"/>
  <c r="DB43" s="1"/>
  <c r="DC43"/>
  <c r="DD43" s="1"/>
  <c r="DE43"/>
  <c r="DF43" s="1"/>
  <c r="DG43"/>
  <c r="DH43" s="1"/>
  <c r="DI43"/>
  <c r="DJ43" s="1"/>
  <c r="DK43"/>
  <c r="DL43" s="1"/>
  <c r="DM43"/>
  <c r="DN43" s="1"/>
  <c r="DO43"/>
  <c r="DP43" s="1"/>
  <c r="DQ43"/>
  <c r="DR43" s="1"/>
  <c r="DS43"/>
  <c r="DT43" s="1"/>
  <c r="DU43"/>
  <c r="DV43" s="1"/>
  <c r="AI44"/>
  <c r="AJ44" s="1"/>
  <c r="AK44"/>
  <c r="AL44" s="1"/>
  <c r="AM44"/>
  <c r="AN44" s="1"/>
  <c r="AO44"/>
  <c r="AP44" s="1"/>
  <c r="AQ44"/>
  <c r="AR44" s="1"/>
  <c r="AS44"/>
  <c r="AT44" s="1"/>
  <c r="AU44"/>
  <c r="AV44" s="1"/>
  <c r="AW44"/>
  <c r="AX44" s="1"/>
  <c r="AY44"/>
  <c r="AZ44" s="1"/>
  <c r="BA44"/>
  <c r="BB44" s="1"/>
  <c r="BC44"/>
  <c r="BD44" s="1"/>
  <c r="BE44"/>
  <c r="BF44" s="1"/>
  <c r="BG44"/>
  <c r="BH44" s="1"/>
  <c r="BI44"/>
  <c r="BJ44" s="1"/>
  <c r="BK44"/>
  <c r="BL44" s="1"/>
  <c r="BM44"/>
  <c r="BN44" s="1"/>
  <c r="BO44"/>
  <c r="BP44" s="1"/>
  <c r="BQ44"/>
  <c r="BR44" s="1"/>
  <c r="BS44"/>
  <c r="BT44" s="1"/>
  <c r="BU44"/>
  <c r="BV44" s="1"/>
  <c r="BW44"/>
  <c r="BX44" s="1"/>
  <c r="BY44"/>
  <c r="BZ44" s="1"/>
  <c r="CA44"/>
  <c r="CB44" s="1"/>
  <c r="CC44"/>
  <c r="CD44" s="1"/>
  <c r="CE44"/>
  <c r="CF44" s="1"/>
  <c r="CG44"/>
  <c r="CH44" s="1"/>
  <c r="CI44"/>
  <c r="CJ44" s="1"/>
  <c r="CK44"/>
  <c r="CL44" s="1"/>
  <c r="CM44"/>
  <c r="CN44" s="1"/>
  <c r="CO44"/>
  <c r="CP44" s="1"/>
  <c r="CQ44"/>
  <c r="CR44" s="1"/>
  <c r="CS44"/>
  <c r="CT44" s="1"/>
  <c r="CU44"/>
  <c r="CV44" s="1"/>
  <c r="CW44"/>
  <c r="CX44" s="1"/>
  <c r="CY44"/>
  <c r="CZ44" s="1"/>
  <c r="DA44"/>
  <c r="DB44" s="1"/>
  <c r="DC44"/>
  <c r="DD44" s="1"/>
  <c r="DE44"/>
  <c r="DF44" s="1"/>
  <c r="DG44"/>
  <c r="DH44" s="1"/>
  <c r="DI44"/>
  <c r="DJ44" s="1"/>
  <c r="DK44"/>
  <c r="DL44" s="1"/>
  <c r="DM44"/>
  <c r="DN44" s="1"/>
  <c r="DO44"/>
  <c r="DP44" s="1"/>
  <c r="DQ44"/>
  <c r="DR44" s="1"/>
  <c r="DS44"/>
  <c r="DT44" s="1"/>
  <c r="DU44"/>
  <c r="DV44" s="1"/>
  <c r="AH29"/>
  <c r="AG31"/>
  <c r="AH31" s="1"/>
  <c r="AG30"/>
  <c r="AG32"/>
  <c r="AH32" s="1"/>
  <c r="AG33"/>
  <c r="AH33" s="1"/>
  <c r="AG34"/>
  <c r="AH34" s="1"/>
  <c r="AG35"/>
  <c r="AH35" s="1"/>
  <c r="AG36"/>
  <c r="AH36" s="1"/>
  <c r="AG37"/>
  <c r="AH37" s="1"/>
  <c r="AG38"/>
  <c r="AH38" s="1"/>
  <c r="AG39"/>
  <c r="AH39" s="1"/>
  <c r="AG41"/>
  <c r="AH41" s="1"/>
  <c r="AG42"/>
  <c r="AH42" s="1"/>
  <c r="AG43"/>
  <c r="AH43" s="1"/>
  <c r="AG44"/>
  <c r="AH44" s="1"/>
  <c r="AE30"/>
  <c r="AF30" s="1"/>
  <c r="AE32"/>
  <c r="AF32" s="1"/>
  <c r="AE33"/>
  <c r="AF33" s="1"/>
  <c r="AE34"/>
  <c r="AF34" s="1"/>
  <c r="AE35"/>
  <c r="AF35" s="1"/>
  <c r="AE36"/>
  <c r="AF36" s="1"/>
  <c r="AE37"/>
  <c r="AF37" s="1"/>
  <c r="AE38"/>
  <c r="AF38" s="1"/>
  <c r="AE39"/>
  <c r="AF39" s="1"/>
  <c r="AE41"/>
  <c r="AF41" s="1"/>
  <c r="AE42"/>
  <c r="AF42" s="1"/>
  <c r="AE43"/>
  <c r="AF43" s="1"/>
  <c r="AE44"/>
  <c r="AF44" s="1"/>
  <c r="AE31"/>
  <c r="AF31" s="1"/>
  <c r="R29"/>
  <c r="T29"/>
  <c r="V29"/>
  <c r="X29"/>
  <c r="Z29"/>
  <c r="AB29"/>
  <c r="AD29"/>
  <c r="Q31"/>
  <c r="R31" s="1"/>
  <c r="S31"/>
  <c r="T31" s="1"/>
  <c r="U31"/>
  <c r="V31" s="1"/>
  <c r="W31"/>
  <c r="X31" s="1"/>
  <c r="Y31"/>
  <c r="Z31" s="1"/>
  <c r="AA31"/>
  <c r="AB31" s="1"/>
  <c r="AC31"/>
  <c r="AD31" s="1"/>
  <c r="Q30"/>
  <c r="R30" s="1"/>
  <c r="S30"/>
  <c r="T30" s="1"/>
  <c r="U30"/>
  <c r="W30"/>
  <c r="Y30"/>
  <c r="Z30" s="1"/>
  <c r="AA30"/>
  <c r="AB30" s="1"/>
  <c r="AC30"/>
  <c r="Q32"/>
  <c r="R32" s="1"/>
  <c r="S32"/>
  <c r="T32" s="1"/>
  <c r="U32"/>
  <c r="V32" s="1"/>
  <c r="W32"/>
  <c r="X32" s="1"/>
  <c r="Y32"/>
  <c r="Z32" s="1"/>
  <c r="AA32"/>
  <c r="AB32" s="1"/>
  <c r="AC32"/>
  <c r="AD32" s="1"/>
  <c r="Q33"/>
  <c r="R33" s="1"/>
  <c r="S33"/>
  <c r="T33" s="1"/>
  <c r="U33"/>
  <c r="V33" s="1"/>
  <c r="W33"/>
  <c r="X33" s="1"/>
  <c r="Y33"/>
  <c r="Z33" s="1"/>
  <c r="AA33"/>
  <c r="AB33" s="1"/>
  <c r="AC33"/>
  <c r="AD33" s="1"/>
  <c r="Q34"/>
  <c r="R34" s="1"/>
  <c r="S34"/>
  <c r="T34" s="1"/>
  <c r="U34"/>
  <c r="V34" s="1"/>
  <c r="W34"/>
  <c r="X34" s="1"/>
  <c r="Y34"/>
  <c r="Z34" s="1"/>
  <c r="AA34"/>
  <c r="AB34" s="1"/>
  <c r="AC34"/>
  <c r="AD34" s="1"/>
  <c r="Q35"/>
  <c r="R35" s="1"/>
  <c r="S35"/>
  <c r="T35" s="1"/>
  <c r="U35"/>
  <c r="V35" s="1"/>
  <c r="W35"/>
  <c r="X35" s="1"/>
  <c r="Y35"/>
  <c r="Z35" s="1"/>
  <c r="AA35"/>
  <c r="AB35" s="1"/>
  <c r="AC35"/>
  <c r="AD35" s="1"/>
  <c r="Q36"/>
  <c r="R36" s="1"/>
  <c r="S36"/>
  <c r="T36" s="1"/>
  <c r="U36"/>
  <c r="V36" s="1"/>
  <c r="W36"/>
  <c r="X36" s="1"/>
  <c r="Y36"/>
  <c r="Z36" s="1"/>
  <c r="AA36"/>
  <c r="AB36" s="1"/>
  <c r="AC36"/>
  <c r="AD36" s="1"/>
  <c r="Q37"/>
  <c r="R37" s="1"/>
  <c r="S37"/>
  <c r="T37" s="1"/>
  <c r="U37"/>
  <c r="V37" s="1"/>
  <c r="W37"/>
  <c r="X37" s="1"/>
  <c r="Y37"/>
  <c r="Z37" s="1"/>
  <c r="AA37"/>
  <c r="AB37" s="1"/>
  <c r="AC37"/>
  <c r="AD37" s="1"/>
  <c r="Q38"/>
  <c r="R38" s="1"/>
  <c r="S38"/>
  <c r="T38" s="1"/>
  <c r="U38"/>
  <c r="V38" s="1"/>
  <c r="W38"/>
  <c r="X38" s="1"/>
  <c r="Y38"/>
  <c r="Z38" s="1"/>
  <c r="AA38"/>
  <c r="AB38" s="1"/>
  <c r="AC38"/>
  <c r="AD38" s="1"/>
  <c r="Q39"/>
  <c r="R39" s="1"/>
  <c r="S39"/>
  <c r="T39" s="1"/>
  <c r="U39"/>
  <c r="V39" s="1"/>
  <c r="W39"/>
  <c r="X39" s="1"/>
  <c r="Y39"/>
  <c r="Z39" s="1"/>
  <c r="AA39"/>
  <c r="AB39" s="1"/>
  <c r="AC39"/>
  <c r="AD39" s="1"/>
  <c r="Q41"/>
  <c r="R41" s="1"/>
  <c r="S41"/>
  <c r="T41" s="1"/>
  <c r="U41"/>
  <c r="V41" s="1"/>
  <c r="W41"/>
  <c r="X41" s="1"/>
  <c r="Y41"/>
  <c r="Z41" s="1"/>
  <c r="AA41"/>
  <c r="AB41" s="1"/>
  <c r="AC41"/>
  <c r="AD41" s="1"/>
  <c r="Q42"/>
  <c r="R42" s="1"/>
  <c r="S42"/>
  <c r="T42" s="1"/>
  <c r="U42"/>
  <c r="V42" s="1"/>
  <c r="W42"/>
  <c r="X42" s="1"/>
  <c r="Y42"/>
  <c r="Z42" s="1"/>
  <c r="AA42"/>
  <c r="AB42" s="1"/>
  <c r="AC42"/>
  <c r="AD42" s="1"/>
  <c r="Q43"/>
  <c r="R43" s="1"/>
  <c r="S43"/>
  <c r="T43" s="1"/>
  <c r="U43"/>
  <c r="V43" s="1"/>
  <c r="W43"/>
  <c r="X43" s="1"/>
  <c r="Y43"/>
  <c r="Z43" s="1"/>
  <c r="AA43"/>
  <c r="AB43" s="1"/>
  <c r="AC43"/>
  <c r="AD43" s="1"/>
  <c r="Q44"/>
  <c r="R44" s="1"/>
  <c r="S44"/>
  <c r="T44" s="1"/>
  <c r="U44"/>
  <c r="V44" s="1"/>
  <c r="W44"/>
  <c r="X44" s="1"/>
  <c r="Y44"/>
  <c r="Z44" s="1"/>
  <c r="AA44"/>
  <c r="AB44" s="1"/>
  <c r="AC44"/>
  <c r="AD44" s="1"/>
  <c r="P29"/>
  <c r="O31"/>
  <c r="P31" s="1"/>
  <c r="P30"/>
  <c r="P32"/>
  <c r="P33"/>
  <c r="P34"/>
  <c r="P35"/>
  <c r="P36"/>
  <c r="P37"/>
  <c r="P38"/>
  <c r="O39"/>
  <c r="P39" s="1"/>
  <c r="O41"/>
  <c r="P41" s="1"/>
  <c r="O42"/>
  <c r="P42" s="1"/>
  <c r="O43"/>
  <c r="P43" s="1"/>
  <c r="O44"/>
  <c r="P44" s="1"/>
  <c r="N32"/>
  <c r="N33"/>
  <c r="N34"/>
  <c r="N35"/>
  <c r="N36"/>
  <c r="N37"/>
  <c r="N38"/>
  <c r="M39"/>
  <c r="N39" s="1"/>
  <c r="N41"/>
  <c r="N42"/>
  <c r="N43"/>
  <c r="N44"/>
  <c r="M31"/>
  <c r="N31" s="1"/>
  <c r="J29"/>
  <c r="L29"/>
  <c r="I31"/>
  <c r="J31" s="1"/>
  <c r="K31"/>
  <c r="L31" s="1"/>
  <c r="J30"/>
  <c r="L30"/>
  <c r="J32"/>
  <c r="L32"/>
  <c r="J33"/>
  <c r="L33"/>
  <c r="J34"/>
  <c r="L34"/>
  <c r="J35"/>
  <c r="L35"/>
  <c r="J36"/>
  <c r="L36"/>
  <c r="J37"/>
  <c r="L37"/>
  <c r="J38"/>
  <c r="L38"/>
  <c r="I39"/>
  <c r="J39" s="1"/>
  <c r="K39"/>
  <c r="L39" s="1"/>
  <c r="J41"/>
  <c r="L41"/>
  <c r="J42"/>
  <c r="L42"/>
  <c r="J43"/>
  <c r="L43"/>
  <c r="J44"/>
  <c r="L44"/>
  <c r="H32"/>
  <c r="H33"/>
  <c r="H34"/>
  <c r="H35"/>
  <c r="H36"/>
  <c r="H37"/>
  <c r="H38"/>
  <c r="G39"/>
  <c r="H39" s="1"/>
  <c r="G41"/>
  <c r="H41" s="1"/>
  <c r="G42"/>
  <c r="H42" s="1"/>
  <c r="G43"/>
  <c r="H43" s="1"/>
  <c r="G44"/>
  <c r="H44" s="1"/>
  <c r="H31"/>
  <c r="I27"/>
  <c r="K27" s="1"/>
  <c r="M27" s="1"/>
  <c r="O27" s="1"/>
  <c r="Q27" s="1"/>
  <c r="S27" s="1"/>
  <c r="U27" s="1"/>
  <c r="W27" s="1"/>
  <c r="Y27" s="1"/>
  <c r="AA27" s="1"/>
  <c r="AC27" s="1"/>
  <c r="AE27" s="1"/>
  <c r="AG27" s="1"/>
  <c r="AI27" s="1"/>
  <c r="AK27" s="1"/>
  <c r="AM27" s="1"/>
  <c r="AO27" s="1"/>
  <c r="AQ27" s="1"/>
  <c r="AS27" s="1"/>
  <c r="AU27" s="1"/>
  <c r="AW27" s="1"/>
  <c r="AY27" s="1"/>
  <c r="BA27" s="1"/>
  <c r="BC27" s="1"/>
  <c r="BE27" s="1"/>
  <c r="BG27" s="1"/>
  <c r="BI27" s="1"/>
  <c r="BK27" s="1"/>
  <c r="BM27" s="1"/>
  <c r="BO27" s="1"/>
  <c r="BQ27" s="1"/>
  <c r="BS27" s="1"/>
  <c r="BU27" s="1"/>
  <c r="BW27" s="1"/>
  <c r="BY27" s="1"/>
  <c r="CA27" s="1"/>
  <c r="CC27" s="1"/>
  <c r="CE27" s="1"/>
  <c r="CG27" s="1"/>
  <c r="CI27" s="1"/>
  <c r="CK27" s="1"/>
  <c r="CM27" s="1"/>
  <c r="CO27" s="1"/>
  <c r="CQ27" s="1"/>
  <c r="CS27" s="1"/>
  <c r="CU27" s="1"/>
  <c r="CW27" s="1"/>
  <c r="CY27" s="1"/>
  <c r="DA27" s="1"/>
  <c r="DC27" s="1"/>
  <c r="DE27" s="1"/>
  <c r="DG27" s="1"/>
  <c r="DI27" s="1"/>
  <c r="DK27" s="1"/>
  <c r="DM27" s="1"/>
  <c r="DO27" s="1"/>
  <c r="DQ27" s="1"/>
  <c r="DS27" s="1"/>
  <c r="DU27" s="1"/>
  <c r="DP30" l="1"/>
  <c r="DH30"/>
  <c r="DH47" s="1"/>
  <c r="CZ30"/>
  <c r="CZ47" s="1"/>
  <c r="CR30"/>
  <c r="CR47" s="1"/>
  <c r="CJ30"/>
  <c r="CJ47" s="1"/>
  <c r="CB30"/>
  <c r="CB47" s="1"/>
  <c r="BT30"/>
  <c r="BT47" s="1"/>
  <c r="BL30"/>
  <c r="BL47" s="1"/>
  <c r="BD30"/>
  <c r="BD47" s="1"/>
  <c r="AV30"/>
  <c r="AV47" s="1"/>
  <c r="AN30"/>
  <c r="AN47" s="1"/>
  <c r="H30"/>
  <c r="N30"/>
  <c r="AD30"/>
  <c r="AD47" s="1"/>
  <c r="V30"/>
  <c r="DT30"/>
  <c r="DT47" s="1"/>
  <c r="DL30"/>
  <c r="DL47" s="1"/>
  <c r="DD30"/>
  <c r="DD47" s="1"/>
  <c r="CV30"/>
  <c r="CV47" s="1"/>
  <c r="CN30"/>
  <c r="CN47" s="1"/>
  <c r="CF30"/>
  <c r="CF47" s="1"/>
  <c r="BX30"/>
  <c r="BX47" s="1"/>
  <c r="BP30"/>
  <c r="BP47" s="1"/>
  <c r="BH30"/>
  <c r="BH47" s="1"/>
  <c r="AZ30"/>
  <c r="AZ47" s="1"/>
  <c r="AR30"/>
  <c r="AR47" s="1"/>
  <c r="AJ30"/>
  <c r="X30"/>
  <c r="X47" s="1"/>
  <c r="AH30"/>
  <c r="DV30"/>
  <c r="DV47" s="1"/>
  <c r="DN30"/>
  <c r="DN47" s="1"/>
  <c r="DF30"/>
  <c r="DF47" s="1"/>
  <c r="CX30"/>
  <c r="CX47" s="1"/>
  <c r="CP30"/>
  <c r="CP47" s="1"/>
  <c r="CH30"/>
  <c r="CH47" s="1"/>
  <c r="BZ30"/>
  <c r="BZ47" s="1"/>
  <c r="BR30"/>
  <c r="BR47" s="1"/>
  <c r="BJ30"/>
  <c r="BJ47" s="1"/>
  <c r="BB30"/>
  <c r="BB47" s="1"/>
  <c r="AT30"/>
  <c r="AT47" s="1"/>
  <c r="AL30"/>
  <c r="AL47" s="1"/>
  <c r="F35"/>
  <c r="F44"/>
  <c r="F31"/>
  <c r="F38"/>
  <c r="AB47"/>
  <c r="V47"/>
  <c r="F42"/>
  <c r="F37"/>
  <c r="F33"/>
  <c r="F39"/>
  <c r="F41"/>
  <c r="F36"/>
  <c r="F32"/>
  <c r="F34"/>
  <c r="F43"/>
  <c r="DB47"/>
  <c r="BV47"/>
  <c r="AJ47"/>
  <c r="T47"/>
  <c r="BN47"/>
  <c r="P47"/>
  <c r="DR47"/>
  <c r="CL47"/>
  <c r="BF47"/>
  <c r="AP47"/>
  <c r="Z47"/>
  <c r="CT47"/>
  <c r="R47"/>
  <c r="DJ47"/>
  <c r="CD47"/>
  <c r="AX47"/>
  <c r="DP47"/>
  <c r="G7"/>
  <c r="F30" l="1"/>
  <c r="AH47"/>
  <c r="G8"/>
  <c r="G9"/>
  <c r="G10"/>
  <c r="G11"/>
  <c r="G12"/>
  <c r="G13"/>
  <c r="G14"/>
  <c r="H14" s="1"/>
  <c r="G15"/>
  <c r="G16"/>
  <c r="G17"/>
  <c r="G18"/>
  <c r="G19"/>
  <c r="G20"/>
  <c r="G21"/>
  <c r="H29" l="1"/>
  <c r="H47" s="1"/>
  <c r="G22"/>
  <c r="H11"/>
  <c r="H12"/>
  <c r="H16"/>
  <c r="H17"/>
  <c r="H18"/>
  <c r="H19"/>
  <c r="H20"/>
  <c r="H21"/>
  <c r="I2"/>
  <c r="I6" l="1"/>
  <c r="I5"/>
  <c r="J5" s="1"/>
  <c r="K2"/>
  <c r="I4"/>
  <c r="I10"/>
  <c r="I14"/>
  <c r="I17"/>
  <c r="J17" s="1"/>
  <c r="I21"/>
  <c r="J21" s="1"/>
  <c r="I8"/>
  <c r="I19"/>
  <c r="J19" s="1"/>
  <c r="I7"/>
  <c r="I11"/>
  <c r="J11" s="1"/>
  <c r="I15"/>
  <c r="I18"/>
  <c r="J18" s="1"/>
  <c r="I9"/>
  <c r="I13"/>
  <c r="I16"/>
  <c r="J16" s="1"/>
  <c r="I20"/>
  <c r="J20" s="1"/>
  <c r="I12"/>
  <c r="J12" s="1"/>
  <c r="K6" l="1"/>
  <c r="K5"/>
  <c r="L5" s="1"/>
  <c r="I22"/>
  <c r="M2"/>
  <c r="K4"/>
  <c r="K10"/>
  <c r="K14"/>
  <c r="K18"/>
  <c r="L18" s="1"/>
  <c r="K12"/>
  <c r="L12" s="1"/>
  <c r="K7"/>
  <c r="K11"/>
  <c r="L11" s="1"/>
  <c r="K15"/>
  <c r="K19"/>
  <c r="L19" s="1"/>
  <c r="K16"/>
  <c r="L16" s="1"/>
  <c r="K9"/>
  <c r="K13"/>
  <c r="K17"/>
  <c r="L17" s="1"/>
  <c r="K21"/>
  <c r="L21" s="1"/>
  <c r="K8"/>
  <c r="K20"/>
  <c r="L20" s="1"/>
  <c r="B24"/>
  <c r="M5" l="1"/>
  <c r="N5" s="1"/>
  <c r="M6"/>
  <c r="K22"/>
  <c r="O2"/>
  <c r="M7"/>
  <c r="M11"/>
  <c r="M14"/>
  <c r="M18"/>
  <c r="M16"/>
  <c r="M8"/>
  <c r="M12"/>
  <c r="N12" s="1"/>
  <c r="M15"/>
  <c r="M19"/>
  <c r="N19" s="1"/>
  <c r="M9"/>
  <c r="M20"/>
  <c r="N20" s="1"/>
  <c r="M4"/>
  <c r="M10"/>
  <c r="M13"/>
  <c r="N13" s="1"/>
  <c r="M17"/>
  <c r="M21"/>
  <c r="N21" s="1"/>
  <c r="B21" i="6"/>
  <c r="B21" i="5"/>
  <c r="B21" i="2"/>
  <c r="O6" i="7" l="1"/>
  <c r="O5"/>
  <c r="P5" s="1"/>
  <c r="M22"/>
  <c r="Q2"/>
  <c r="O8"/>
  <c r="O15"/>
  <c r="O19"/>
  <c r="P19" s="1"/>
  <c r="O10"/>
  <c r="O21"/>
  <c r="P21" s="1"/>
  <c r="O9"/>
  <c r="O12"/>
  <c r="P12" s="1"/>
  <c r="O16"/>
  <c r="O20"/>
  <c r="P20" s="1"/>
  <c r="O13"/>
  <c r="P13" s="1"/>
  <c r="O7"/>
  <c r="O11"/>
  <c r="O14"/>
  <c r="O18"/>
  <c r="O4"/>
  <c r="O17"/>
  <c r="M29" l="1"/>
  <c r="N29" s="1"/>
  <c r="Q6"/>
  <c r="Q5"/>
  <c r="R5" s="1"/>
  <c r="O22"/>
  <c r="S2"/>
  <c r="Q11"/>
  <c r="Q12"/>
  <c r="R12" s="1"/>
  <c r="Q8"/>
  <c r="Q9"/>
  <c r="Q10"/>
  <c r="Q4"/>
  <c r="Q16"/>
  <c r="Q17"/>
  <c r="Q13"/>
  <c r="R13" s="1"/>
  <c r="Q21"/>
  <c r="R21" s="1"/>
  <c r="Q14"/>
  <c r="Q15"/>
  <c r="Q18"/>
  <c r="Q19"/>
  <c r="R19" s="1"/>
  <c r="Q20"/>
  <c r="R20" s="1"/>
  <c r="Q7"/>
  <c r="N47" l="1"/>
  <c r="C7" i="12" s="1"/>
  <c r="S5" i="7"/>
  <c r="T5" s="1"/>
  <c r="S6"/>
  <c r="Q22"/>
  <c r="U2"/>
  <c r="S4"/>
  <c r="S7"/>
  <c r="S11"/>
  <c r="S12"/>
  <c r="T12" s="1"/>
  <c r="S8"/>
  <c r="S18"/>
  <c r="S19"/>
  <c r="T19" s="1"/>
  <c r="S20"/>
  <c r="T20" s="1"/>
  <c r="S21"/>
  <c r="T21" s="1"/>
  <c r="S10"/>
  <c r="S16"/>
  <c r="S17"/>
  <c r="S9"/>
  <c r="S15"/>
  <c r="S13"/>
  <c r="T13" s="1"/>
  <c r="S14"/>
  <c r="U5" l="1"/>
  <c r="V5" s="1"/>
  <c r="U6"/>
  <c r="S22"/>
  <c r="W2"/>
  <c r="U8"/>
  <c r="U9"/>
  <c r="U4"/>
  <c r="U7"/>
  <c r="U13"/>
  <c r="V13" s="1"/>
  <c r="U14"/>
  <c r="U10"/>
  <c r="U16"/>
  <c r="U11"/>
  <c r="U12"/>
  <c r="V12" s="1"/>
  <c r="U19"/>
  <c r="V19" s="1"/>
  <c r="U20"/>
  <c r="V20" s="1"/>
  <c r="U21"/>
  <c r="V21" s="1"/>
  <c r="U17"/>
  <c r="U15"/>
  <c r="U18"/>
  <c r="W6" l="1"/>
  <c r="W5"/>
  <c r="X5" s="1"/>
  <c r="U22"/>
  <c r="Y2"/>
  <c r="W8"/>
  <c r="W9"/>
  <c r="W10"/>
  <c r="W11"/>
  <c r="W4"/>
  <c r="W7"/>
  <c r="W15"/>
  <c r="W19"/>
  <c r="X19" s="1"/>
  <c r="W13"/>
  <c r="X13" s="1"/>
  <c r="W14"/>
  <c r="W12"/>
  <c r="X12" s="1"/>
  <c r="W20"/>
  <c r="X20" s="1"/>
  <c r="W21"/>
  <c r="X21" s="1"/>
  <c r="W16"/>
  <c r="W17"/>
  <c r="W18"/>
  <c r="Y6" l="1"/>
  <c r="Y5"/>
  <c r="Z5" s="1"/>
  <c r="W22"/>
  <c r="AA2"/>
  <c r="Y9"/>
  <c r="Y10"/>
  <c r="Y11"/>
  <c r="Y17"/>
  <c r="Y18"/>
  <c r="Y14"/>
  <c r="Y4"/>
  <c r="Y8"/>
  <c r="Y15"/>
  <c r="Y16"/>
  <c r="Y13"/>
  <c r="Z13" s="1"/>
  <c r="Y7"/>
  <c r="Y12"/>
  <c r="Z12" s="1"/>
  <c r="Y19"/>
  <c r="Z19" s="1"/>
  <c r="Y20"/>
  <c r="Z20" s="1"/>
  <c r="Y21"/>
  <c r="Z21" s="1"/>
  <c r="AA5" l="1"/>
  <c r="AB5" s="1"/>
  <c r="AA6"/>
  <c r="Y22"/>
  <c r="AC2"/>
  <c r="AA4"/>
  <c r="AA7"/>
  <c r="AA8"/>
  <c r="AA12"/>
  <c r="AB12" s="1"/>
  <c r="AA19"/>
  <c r="AB19" s="1"/>
  <c r="AA20"/>
  <c r="AB20" s="1"/>
  <c r="AA21"/>
  <c r="AB21" s="1"/>
  <c r="AA17"/>
  <c r="AA18"/>
  <c r="AA9"/>
  <c r="AA10"/>
  <c r="AA11"/>
  <c r="AA13"/>
  <c r="AB13" s="1"/>
  <c r="AA14"/>
  <c r="AA15"/>
  <c r="AA16"/>
  <c r="AC5" l="1"/>
  <c r="AD5" s="1"/>
  <c r="AC6"/>
  <c r="AA22"/>
  <c r="AE2"/>
  <c r="AE4" s="1"/>
  <c r="AC7"/>
  <c r="AC8"/>
  <c r="AC4"/>
  <c r="AC9"/>
  <c r="AC10"/>
  <c r="AC11"/>
  <c r="AC13"/>
  <c r="AD13" s="1"/>
  <c r="AC14"/>
  <c r="AC17"/>
  <c r="AC12"/>
  <c r="AD12" s="1"/>
  <c r="AC19"/>
  <c r="AD19" s="1"/>
  <c r="AC20"/>
  <c r="AD20" s="1"/>
  <c r="AC21"/>
  <c r="AD21" s="1"/>
  <c r="AC18"/>
  <c r="AC15"/>
  <c r="AC16"/>
  <c r="AE6" l="1"/>
  <c r="AE5"/>
  <c r="AF5" s="1"/>
  <c r="AC22"/>
  <c r="AG2"/>
  <c r="AE8"/>
  <c r="AE12"/>
  <c r="AF12" s="1"/>
  <c r="AE16"/>
  <c r="AF16" s="1"/>
  <c r="AE9"/>
  <c r="AF9" s="1"/>
  <c r="AE13"/>
  <c r="AF13" s="1"/>
  <c r="AE17"/>
  <c r="AE20"/>
  <c r="AE7"/>
  <c r="AE10"/>
  <c r="AF10" s="1"/>
  <c r="AE14"/>
  <c r="AE18"/>
  <c r="AE21"/>
  <c r="AF21" s="1"/>
  <c r="AE15"/>
  <c r="AE11"/>
  <c r="AF11" s="1"/>
  <c r="AE19"/>
  <c r="AF19" s="1"/>
  <c r="AG6" l="1"/>
  <c r="AG5"/>
  <c r="AH5" s="1"/>
  <c r="AE22"/>
  <c r="AI2"/>
  <c r="AG4"/>
  <c r="AG11"/>
  <c r="AH11" s="1"/>
  <c r="AG13"/>
  <c r="AH13" s="1"/>
  <c r="AG10"/>
  <c r="AH10" s="1"/>
  <c r="AG7"/>
  <c r="AG12"/>
  <c r="AH12" s="1"/>
  <c r="AG8"/>
  <c r="AG9"/>
  <c r="AH9" s="1"/>
  <c r="AG14"/>
  <c r="AG15"/>
  <c r="AG16"/>
  <c r="AH16" s="1"/>
  <c r="AG18"/>
  <c r="AG21"/>
  <c r="AH21" s="1"/>
  <c r="AG20"/>
  <c r="AG17"/>
  <c r="AG19"/>
  <c r="AH19" s="1"/>
  <c r="AE29" l="1"/>
  <c r="AF29" s="1"/>
  <c r="AI5"/>
  <c r="AJ5" s="1"/>
  <c r="AI6"/>
  <c r="AG22"/>
  <c r="AK2"/>
  <c r="AI7"/>
  <c r="AI12"/>
  <c r="AJ12" s="1"/>
  <c r="AI4"/>
  <c r="AI11"/>
  <c r="AJ11" s="1"/>
  <c r="AI13"/>
  <c r="AJ13" s="1"/>
  <c r="AI8"/>
  <c r="AI9"/>
  <c r="AJ9" s="1"/>
  <c r="AI14"/>
  <c r="AI15"/>
  <c r="AI16"/>
  <c r="AJ16" s="1"/>
  <c r="AI17"/>
  <c r="AI18"/>
  <c r="AI10"/>
  <c r="AJ10" s="1"/>
  <c r="AI19"/>
  <c r="AJ19" s="1"/>
  <c r="AI21"/>
  <c r="AJ21" s="1"/>
  <c r="AI20"/>
  <c r="F29" l="1"/>
  <c r="AK5"/>
  <c r="AL5" s="1"/>
  <c r="AK6"/>
  <c r="AI22"/>
  <c r="AM2"/>
  <c r="AK8"/>
  <c r="AK9"/>
  <c r="AL9" s="1"/>
  <c r="AK7"/>
  <c r="AK12"/>
  <c r="AL12" s="1"/>
  <c r="AK10"/>
  <c r="AL10" s="1"/>
  <c r="AK4"/>
  <c r="AK14"/>
  <c r="AK15"/>
  <c r="AK16"/>
  <c r="AL16" s="1"/>
  <c r="AK17"/>
  <c r="AK11"/>
  <c r="AL11" s="1"/>
  <c r="AK13"/>
  <c r="AL13" s="1"/>
  <c r="AK20"/>
  <c r="AK21"/>
  <c r="AL21" s="1"/>
  <c r="AK18"/>
  <c r="AK19"/>
  <c r="AL19" s="1"/>
  <c r="AM6" l="1"/>
  <c r="AM5"/>
  <c r="AN5" s="1"/>
  <c r="AK22"/>
  <c r="AO2"/>
  <c r="AM10"/>
  <c r="AN10" s="1"/>
  <c r="AM8"/>
  <c r="AM9"/>
  <c r="AN9" s="1"/>
  <c r="AM4"/>
  <c r="AM11"/>
  <c r="AN11" s="1"/>
  <c r="AM7"/>
  <c r="AM13"/>
  <c r="AN13" s="1"/>
  <c r="AM12"/>
  <c r="AN12" s="1"/>
  <c r="AM18"/>
  <c r="AM14"/>
  <c r="AM15"/>
  <c r="AM16"/>
  <c r="AN16" s="1"/>
  <c r="AM17"/>
  <c r="AM20"/>
  <c r="AM21"/>
  <c r="AN21" s="1"/>
  <c r="AM19"/>
  <c r="AN19" s="1"/>
  <c r="AO6" l="1"/>
  <c r="AO5"/>
  <c r="AP5" s="1"/>
  <c r="AM22"/>
  <c r="AQ2"/>
  <c r="AO4"/>
  <c r="AO11"/>
  <c r="AP11" s="1"/>
  <c r="AO13"/>
  <c r="AP13" s="1"/>
  <c r="AO10"/>
  <c r="AP10" s="1"/>
  <c r="AO7"/>
  <c r="AO12"/>
  <c r="AP12" s="1"/>
  <c r="AO8"/>
  <c r="AO9"/>
  <c r="AP9" s="1"/>
  <c r="AO18"/>
  <c r="AO14"/>
  <c r="AO15"/>
  <c r="AO16"/>
  <c r="AP16" s="1"/>
  <c r="AO17"/>
  <c r="AO20"/>
  <c r="AO21"/>
  <c r="AP21" s="1"/>
  <c r="AO19"/>
  <c r="AP19" s="1"/>
  <c r="AQ5" l="1"/>
  <c r="AR5" s="1"/>
  <c r="AQ6"/>
  <c r="AO22"/>
  <c r="AS2"/>
  <c r="AQ7"/>
  <c r="AQ12"/>
  <c r="AR12" s="1"/>
  <c r="AQ4"/>
  <c r="AQ11"/>
  <c r="AR11" s="1"/>
  <c r="AQ13"/>
  <c r="AR13" s="1"/>
  <c r="AQ8"/>
  <c r="AQ9"/>
  <c r="AR9" s="1"/>
  <c r="AQ10"/>
  <c r="AR10" s="1"/>
  <c r="AQ14"/>
  <c r="AQ15"/>
  <c r="AQ16"/>
  <c r="AR16" s="1"/>
  <c r="AQ17"/>
  <c r="AQ19"/>
  <c r="AR19" s="1"/>
  <c r="AQ18"/>
  <c r="AQ21"/>
  <c r="AR21" s="1"/>
  <c r="AQ20"/>
  <c r="AS5" l="1"/>
  <c r="AT5" s="1"/>
  <c r="AS6"/>
  <c r="AQ22"/>
  <c r="AU2"/>
  <c r="AS8"/>
  <c r="AS9"/>
  <c r="AT9" s="1"/>
  <c r="AS7"/>
  <c r="AS12"/>
  <c r="AT12" s="1"/>
  <c r="AS10"/>
  <c r="AT10" s="1"/>
  <c r="AS11"/>
  <c r="AT11" s="1"/>
  <c r="AS4"/>
  <c r="AS13"/>
  <c r="AT13" s="1"/>
  <c r="AS14"/>
  <c r="AS15"/>
  <c r="AS16"/>
  <c r="AT16" s="1"/>
  <c r="AS17"/>
  <c r="AS20"/>
  <c r="AS21"/>
  <c r="AT21" s="1"/>
  <c r="AS19"/>
  <c r="AT19" s="1"/>
  <c r="AS18"/>
  <c r="AU6" l="1"/>
  <c r="AU5"/>
  <c r="AV5" s="1"/>
  <c r="AS22"/>
  <c r="AW2"/>
  <c r="AU10"/>
  <c r="AV10" s="1"/>
  <c r="AU8"/>
  <c r="AU9"/>
  <c r="AV9" s="1"/>
  <c r="AU4"/>
  <c r="AU11"/>
  <c r="AV11" s="1"/>
  <c r="AU12"/>
  <c r="AV12" s="1"/>
  <c r="AU7"/>
  <c r="AU18"/>
  <c r="AU13"/>
  <c r="AV13" s="1"/>
  <c r="AU14"/>
  <c r="AU15"/>
  <c r="AU16"/>
  <c r="AV16" s="1"/>
  <c r="AU17"/>
  <c r="AU21"/>
  <c r="AV21" s="1"/>
  <c r="AU20"/>
  <c r="AU19"/>
  <c r="AV19" s="1"/>
  <c r="AW6" l="1"/>
  <c r="AW5"/>
  <c r="AX5" s="1"/>
  <c r="AU22"/>
  <c r="AY2"/>
  <c r="AW4"/>
  <c r="AW11"/>
  <c r="AX11" s="1"/>
  <c r="AW10"/>
  <c r="AX10" s="1"/>
  <c r="AW7"/>
  <c r="AW12"/>
  <c r="AX12" s="1"/>
  <c r="AW18"/>
  <c r="AW8"/>
  <c r="AW9"/>
  <c r="AX9" s="1"/>
  <c r="AW13"/>
  <c r="AX13" s="1"/>
  <c r="AW14"/>
  <c r="AW15"/>
  <c r="AW16"/>
  <c r="AX16" s="1"/>
  <c r="AW17"/>
  <c r="AW19"/>
  <c r="AX19" s="1"/>
  <c r="AW21"/>
  <c r="AX21" s="1"/>
  <c r="AW20"/>
  <c r="AY5" l="1"/>
  <c r="AZ5" s="1"/>
  <c r="AY6"/>
  <c r="AW22"/>
  <c r="BA2"/>
  <c r="AY7"/>
  <c r="AY12"/>
  <c r="AZ12" s="1"/>
  <c r="AY4"/>
  <c r="AY11"/>
  <c r="AZ11" s="1"/>
  <c r="AY8"/>
  <c r="AY9"/>
  <c r="AZ9" s="1"/>
  <c r="AY13"/>
  <c r="AZ13" s="1"/>
  <c r="AY14"/>
  <c r="AY15"/>
  <c r="AY16"/>
  <c r="AZ16" s="1"/>
  <c r="AY10"/>
  <c r="AZ10" s="1"/>
  <c r="AY17"/>
  <c r="AY18"/>
  <c r="AY20"/>
  <c r="AY19"/>
  <c r="AZ19" s="1"/>
  <c r="AY21"/>
  <c r="AZ21" s="1"/>
  <c r="BA5" l="1"/>
  <c r="BB5" s="1"/>
  <c r="BA6"/>
  <c r="BB6" s="1"/>
  <c r="AY22"/>
  <c r="BC2"/>
  <c r="BA8"/>
  <c r="BA9"/>
  <c r="BB9" s="1"/>
  <c r="BA7"/>
  <c r="BA12"/>
  <c r="BB12" s="1"/>
  <c r="BA10"/>
  <c r="BB10" s="1"/>
  <c r="BA11"/>
  <c r="BB11" s="1"/>
  <c r="BA13"/>
  <c r="BB13" s="1"/>
  <c r="BA14"/>
  <c r="BA15"/>
  <c r="BA16"/>
  <c r="BB16" s="1"/>
  <c r="BA18"/>
  <c r="BA4"/>
  <c r="BA21"/>
  <c r="BB21" s="1"/>
  <c r="BA20"/>
  <c r="BB20" s="1"/>
  <c r="BA17"/>
  <c r="BA19"/>
  <c r="BB19" s="1"/>
  <c r="H6" l="1"/>
  <c r="J6"/>
  <c r="L6"/>
  <c r="N6"/>
  <c r="P6"/>
  <c r="R6"/>
  <c r="T6"/>
  <c r="V6"/>
  <c r="X6"/>
  <c r="Z6"/>
  <c r="AB6"/>
  <c r="AD6"/>
  <c r="AF6"/>
  <c r="AH6"/>
  <c r="AJ6"/>
  <c r="AL6"/>
  <c r="AN6"/>
  <c r="AP6"/>
  <c r="AR6"/>
  <c r="AT6"/>
  <c r="AV6"/>
  <c r="AX6"/>
  <c r="AZ6"/>
  <c r="BC6"/>
  <c r="BD6" s="1"/>
  <c r="BC5"/>
  <c r="BD5" s="1"/>
  <c r="BB18"/>
  <c r="N16"/>
  <c r="P16"/>
  <c r="R16"/>
  <c r="T16"/>
  <c r="V16"/>
  <c r="X16"/>
  <c r="Z16"/>
  <c r="AB16"/>
  <c r="AD16"/>
  <c r="N11"/>
  <c r="P11"/>
  <c r="R11"/>
  <c r="T11"/>
  <c r="V11"/>
  <c r="X11"/>
  <c r="Z11"/>
  <c r="AB11"/>
  <c r="AD11"/>
  <c r="N18"/>
  <c r="P18"/>
  <c r="R18"/>
  <c r="T18"/>
  <c r="V18"/>
  <c r="X18"/>
  <c r="Z18"/>
  <c r="AB18"/>
  <c r="AD18"/>
  <c r="AF18"/>
  <c r="AH18"/>
  <c r="AJ18"/>
  <c r="AL18"/>
  <c r="AN18"/>
  <c r="AP18"/>
  <c r="AR18"/>
  <c r="AT18"/>
  <c r="AV18"/>
  <c r="AX18"/>
  <c r="AF20"/>
  <c r="AH20"/>
  <c r="AJ20"/>
  <c r="AL20"/>
  <c r="AN20"/>
  <c r="AP20"/>
  <c r="AR20"/>
  <c r="AT20"/>
  <c r="AV20"/>
  <c r="AX20"/>
  <c r="N17"/>
  <c r="P17"/>
  <c r="R17"/>
  <c r="T17"/>
  <c r="V17"/>
  <c r="X17"/>
  <c r="Z17"/>
  <c r="AB17"/>
  <c r="AD17"/>
  <c r="AZ20"/>
  <c r="H9"/>
  <c r="J9"/>
  <c r="L9"/>
  <c r="H10"/>
  <c r="J10"/>
  <c r="L10"/>
  <c r="AZ18"/>
  <c r="BA22"/>
  <c r="AZ17"/>
  <c r="AZ14"/>
  <c r="BB8"/>
  <c r="H15"/>
  <c r="J15"/>
  <c r="L15"/>
  <c r="N15"/>
  <c r="P15"/>
  <c r="R15"/>
  <c r="T15"/>
  <c r="V15"/>
  <c r="X15"/>
  <c r="Z15"/>
  <c r="AB15"/>
  <c r="AD15"/>
  <c r="AF15"/>
  <c r="AH15"/>
  <c r="AJ15"/>
  <c r="AL15"/>
  <c r="AN15"/>
  <c r="AP15"/>
  <c r="AR15"/>
  <c r="AT15"/>
  <c r="AV15"/>
  <c r="AX15"/>
  <c r="BB15"/>
  <c r="N9"/>
  <c r="P9"/>
  <c r="R9"/>
  <c r="T9"/>
  <c r="V9"/>
  <c r="X9"/>
  <c r="Z9"/>
  <c r="AB9"/>
  <c r="AD9"/>
  <c r="N10"/>
  <c r="P10"/>
  <c r="R10"/>
  <c r="T10"/>
  <c r="V10"/>
  <c r="X10"/>
  <c r="Z10"/>
  <c r="AB10"/>
  <c r="AD10"/>
  <c r="BB14"/>
  <c r="AF17"/>
  <c r="AH17"/>
  <c r="AJ17"/>
  <c r="AL17"/>
  <c r="AN17"/>
  <c r="AP17"/>
  <c r="AR17"/>
  <c r="AT17"/>
  <c r="AV17"/>
  <c r="AX17"/>
  <c r="H8"/>
  <c r="J8"/>
  <c r="L8"/>
  <c r="N8"/>
  <c r="P8"/>
  <c r="R8"/>
  <c r="T8"/>
  <c r="V8"/>
  <c r="X8"/>
  <c r="Z8"/>
  <c r="AB8"/>
  <c r="AD8"/>
  <c r="AF8"/>
  <c r="AH8"/>
  <c r="AJ8"/>
  <c r="AL8"/>
  <c r="AN8"/>
  <c r="AP8"/>
  <c r="AR8"/>
  <c r="AT8"/>
  <c r="AV8"/>
  <c r="AX8"/>
  <c r="H13"/>
  <c r="J13"/>
  <c r="L13"/>
  <c r="BB17"/>
  <c r="BB7"/>
  <c r="AZ8"/>
  <c r="H7"/>
  <c r="J7"/>
  <c r="L7"/>
  <c r="N7"/>
  <c r="P7"/>
  <c r="R7"/>
  <c r="T7"/>
  <c r="V7"/>
  <c r="X7"/>
  <c r="Z7"/>
  <c r="AB7"/>
  <c r="AD7"/>
  <c r="AF7"/>
  <c r="AH7"/>
  <c r="AJ7"/>
  <c r="AL7"/>
  <c r="AN7"/>
  <c r="AP7"/>
  <c r="AR7"/>
  <c r="AT7"/>
  <c r="AV7"/>
  <c r="AX7"/>
  <c r="J14"/>
  <c r="L14"/>
  <c r="N14"/>
  <c r="P14"/>
  <c r="R14"/>
  <c r="T14"/>
  <c r="V14"/>
  <c r="X14"/>
  <c r="Z14"/>
  <c r="AB14"/>
  <c r="AD14"/>
  <c r="AF14"/>
  <c r="AH14"/>
  <c r="AJ14"/>
  <c r="AL14"/>
  <c r="AN14"/>
  <c r="AP14"/>
  <c r="AR14"/>
  <c r="AT14"/>
  <c r="AV14"/>
  <c r="AX14"/>
  <c r="AZ7"/>
  <c r="AZ15"/>
  <c r="BE2"/>
  <c r="BC10"/>
  <c r="BD10" s="1"/>
  <c r="BC8"/>
  <c r="BD8" s="1"/>
  <c r="BC9"/>
  <c r="BD9" s="1"/>
  <c r="BC4"/>
  <c r="BC11"/>
  <c r="BD11" s="1"/>
  <c r="BC18"/>
  <c r="BD18" s="1"/>
  <c r="BC12"/>
  <c r="BD12" s="1"/>
  <c r="BC17"/>
  <c r="BD17" s="1"/>
  <c r="BC21"/>
  <c r="BD21" s="1"/>
  <c r="BC13"/>
  <c r="BD13" s="1"/>
  <c r="BC14"/>
  <c r="BD14" s="1"/>
  <c r="BC15"/>
  <c r="BD15" s="1"/>
  <c r="BC16"/>
  <c r="BD16" s="1"/>
  <c r="BC20"/>
  <c r="BD20" s="1"/>
  <c r="BC7"/>
  <c r="BD7" s="1"/>
  <c r="BC19"/>
  <c r="BD19" s="1"/>
  <c r="BE6" l="1"/>
  <c r="BF6" s="1"/>
  <c r="BE5"/>
  <c r="BF5" s="1"/>
  <c r="BC22"/>
  <c r="BD4"/>
  <c r="BD22" s="1"/>
  <c r="BB4"/>
  <c r="BB22" s="1"/>
  <c r="H4"/>
  <c r="J4"/>
  <c r="J22" s="1"/>
  <c r="L4"/>
  <c r="L22" s="1"/>
  <c r="N4"/>
  <c r="N22" s="1"/>
  <c r="P4"/>
  <c r="P22" s="1"/>
  <c r="R4"/>
  <c r="R22" s="1"/>
  <c r="T4"/>
  <c r="T22" s="1"/>
  <c r="V4"/>
  <c r="V22" s="1"/>
  <c r="X4"/>
  <c r="X22" s="1"/>
  <c r="Z4"/>
  <c r="Z22" s="1"/>
  <c r="AB4"/>
  <c r="AB22" s="1"/>
  <c r="AD4"/>
  <c r="AD22" s="1"/>
  <c r="AF4"/>
  <c r="AF22" s="1"/>
  <c r="AH4"/>
  <c r="AH22" s="1"/>
  <c r="AJ4"/>
  <c r="AJ22" s="1"/>
  <c r="AL4"/>
  <c r="AL22" s="1"/>
  <c r="AN4"/>
  <c r="AN22" s="1"/>
  <c r="AP4"/>
  <c r="AP22" s="1"/>
  <c r="AR4"/>
  <c r="AR22" s="1"/>
  <c r="AT4"/>
  <c r="AT22" s="1"/>
  <c r="AV4"/>
  <c r="AV22" s="1"/>
  <c r="AX4"/>
  <c r="AX22" s="1"/>
  <c r="AZ4"/>
  <c r="AZ22" s="1"/>
  <c r="BG2"/>
  <c r="BE4"/>
  <c r="BE11"/>
  <c r="BF11" s="1"/>
  <c r="BE10"/>
  <c r="BF10" s="1"/>
  <c r="BE7"/>
  <c r="BF7" s="1"/>
  <c r="BE12"/>
  <c r="BF12" s="1"/>
  <c r="BE17"/>
  <c r="BF17" s="1"/>
  <c r="BE13"/>
  <c r="BF13" s="1"/>
  <c r="BE14"/>
  <c r="BF14" s="1"/>
  <c r="BE15"/>
  <c r="BF15" s="1"/>
  <c r="BE16"/>
  <c r="BF16" s="1"/>
  <c r="BE9"/>
  <c r="BF9" s="1"/>
  <c r="BE19"/>
  <c r="BF19" s="1"/>
  <c r="BE8"/>
  <c r="BF8" s="1"/>
  <c r="BE18"/>
  <c r="BF18" s="1"/>
  <c r="BE21"/>
  <c r="BF21" s="1"/>
  <c r="BE20"/>
  <c r="BF20" s="1"/>
  <c r="D21" i="5"/>
  <c r="D21" i="6"/>
  <c r="D21" i="2"/>
  <c r="D22" s="1"/>
  <c r="C3" i="12" l="1"/>
  <c r="L45" i="7"/>
  <c r="L47" s="1"/>
  <c r="J45"/>
  <c r="J47" s="1"/>
  <c r="AF47"/>
  <c r="C8" i="12" s="1"/>
  <c r="BG5" i="7"/>
  <c r="BH5" s="1"/>
  <c r="BG6"/>
  <c r="BH6" s="1"/>
  <c r="H22"/>
  <c r="BF4"/>
  <c r="BF22" s="1"/>
  <c r="BE22"/>
  <c r="BI2"/>
  <c r="BG7"/>
  <c r="BH7" s="1"/>
  <c r="BG12"/>
  <c r="BH12" s="1"/>
  <c r="BG4"/>
  <c r="BG11"/>
  <c r="BH11" s="1"/>
  <c r="BG8"/>
  <c r="BH8" s="1"/>
  <c r="BG9"/>
  <c r="BH9" s="1"/>
  <c r="BG13"/>
  <c r="BH13" s="1"/>
  <c r="BG14"/>
  <c r="BH14" s="1"/>
  <c r="BG15"/>
  <c r="BH15" s="1"/>
  <c r="BG16"/>
  <c r="BH16" s="1"/>
  <c r="BG17"/>
  <c r="BH17" s="1"/>
  <c r="BG10"/>
  <c r="BH10" s="1"/>
  <c r="BG20"/>
  <c r="BH20" s="1"/>
  <c r="BG19"/>
  <c r="BH19" s="1"/>
  <c r="BG21"/>
  <c r="BH21" s="1"/>
  <c r="BG18"/>
  <c r="BH18" s="1"/>
  <c r="DW47" l="1"/>
  <c r="C2" i="12"/>
  <c r="E3"/>
  <c r="G3" i="18" s="1"/>
  <c r="G7" s="1"/>
  <c r="F45" i="7"/>
  <c r="F47" s="1"/>
  <c r="C6" i="12"/>
  <c r="C9" s="1"/>
  <c r="BI6" i="7"/>
  <c r="BJ6" s="1"/>
  <c r="BI5"/>
  <c r="BJ5" s="1"/>
  <c r="BH4"/>
  <c r="BG22"/>
  <c r="BK2"/>
  <c r="BI8"/>
  <c r="BJ8" s="1"/>
  <c r="BI9"/>
  <c r="BJ9" s="1"/>
  <c r="BI7"/>
  <c r="BJ7" s="1"/>
  <c r="BI12"/>
  <c r="BJ12" s="1"/>
  <c r="BI10"/>
  <c r="BJ10" s="1"/>
  <c r="BI13"/>
  <c r="BJ13" s="1"/>
  <c r="BI15"/>
  <c r="BJ15" s="1"/>
  <c r="BI16"/>
  <c r="BJ16" s="1"/>
  <c r="BI4"/>
  <c r="BI18"/>
  <c r="BJ18" s="1"/>
  <c r="BI21"/>
  <c r="BJ21" s="1"/>
  <c r="BI20"/>
  <c r="BJ20" s="1"/>
  <c r="BI14"/>
  <c r="BJ14" s="1"/>
  <c r="BI17"/>
  <c r="BJ17" s="1"/>
  <c r="BI19"/>
  <c r="BJ19" s="1"/>
  <c r="BI11"/>
  <c r="BJ11" s="1"/>
  <c r="E2" i="12" l="1"/>
  <c r="D3" i="18" s="1"/>
  <c r="D7" s="1"/>
  <c r="H3"/>
  <c r="H7" s="1"/>
  <c r="BK6" i="7"/>
  <c r="BL6" s="1"/>
  <c r="BK5"/>
  <c r="BL5" s="1"/>
  <c r="BH22"/>
  <c r="BJ4"/>
  <c r="BJ22" s="1"/>
  <c r="BI22"/>
  <c r="BM2"/>
  <c r="BK10"/>
  <c r="BL10" s="1"/>
  <c r="BK8"/>
  <c r="BL8" s="1"/>
  <c r="BK9"/>
  <c r="BL9" s="1"/>
  <c r="BK4"/>
  <c r="BK11"/>
  <c r="BL11" s="1"/>
  <c r="BK18"/>
  <c r="BL18" s="1"/>
  <c r="BK7"/>
  <c r="BL7" s="1"/>
  <c r="BK14"/>
  <c r="BL14" s="1"/>
  <c r="BK17"/>
  <c r="BL17" s="1"/>
  <c r="BK19"/>
  <c r="BL19" s="1"/>
  <c r="BK21"/>
  <c r="BL21" s="1"/>
  <c r="BK12"/>
  <c r="BL12" s="1"/>
  <c r="BK20"/>
  <c r="BL20" s="1"/>
  <c r="BK13"/>
  <c r="BL13" s="1"/>
  <c r="BK15"/>
  <c r="BL15" s="1"/>
  <c r="BK16"/>
  <c r="BL16" s="1"/>
  <c r="I3" i="18" l="1"/>
  <c r="E3"/>
  <c r="E7" s="1"/>
  <c r="BM6" i="7"/>
  <c r="BN6" s="1"/>
  <c r="BM5"/>
  <c r="BN5" s="1"/>
  <c r="BL4"/>
  <c r="BL22" s="1"/>
  <c r="BK22"/>
  <c r="BO2"/>
  <c r="BM4"/>
  <c r="BM11"/>
  <c r="BN11" s="1"/>
  <c r="BM10"/>
  <c r="BN10" s="1"/>
  <c r="BM7"/>
  <c r="BN7" s="1"/>
  <c r="BM12"/>
  <c r="BN12" s="1"/>
  <c r="BM13"/>
  <c r="BN13" s="1"/>
  <c r="BM14"/>
  <c r="BN14" s="1"/>
  <c r="BM17"/>
  <c r="BN17" s="1"/>
  <c r="BM8"/>
  <c r="BN8" s="1"/>
  <c r="BM9"/>
  <c r="BN9" s="1"/>
  <c r="BM15"/>
  <c r="BN15" s="1"/>
  <c r="BM16"/>
  <c r="BN16" s="1"/>
  <c r="BM18"/>
  <c r="BN18" s="1"/>
  <c r="BM19"/>
  <c r="BN19" s="1"/>
  <c r="BM21"/>
  <c r="BN21" s="1"/>
  <c r="BM20"/>
  <c r="BN20" s="1"/>
  <c r="J3" i="18" l="1"/>
  <c r="J7" s="1"/>
  <c r="I7"/>
  <c r="F3"/>
  <c r="F7" s="1"/>
  <c r="BO5" i="7"/>
  <c r="BP5" s="1"/>
  <c r="BO6"/>
  <c r="BP6" s="1"/>
  <c r="BN4"/>
  <c r="BM22"/>
  <c r="BQ2"/>
  <c r="BO7"/>
  <c r="BP7" s="1"/>
  <c r="BO12"/>
  <c r="BP12" s="1"/>
  <c r="BO4"/>
  <c r="BO11"/>
  <c r="BP11" s="1"/>
  <c r="BO8"/>
  <c r="BP8" s="1"/>
  <c r="BO9"/>
  <c r="BP9" s="1"/>
  <c r="BO15"/>
  <c r="BP15" s="1"/>
  <c r="BO16"/>
  <c r="BP16" s="1"/>
  <c r="BO13"/>
  <c r="BP13" s="1"/>
  <c r="BO14"/>
  <c r="BP14" s="1"/>
  <c r="BO10"/>
  <c r="BP10" s="1"/>
  <c r="BO17"/>
  <c r="BP17" s="1"/>
  <c r="BO20"/>
  <c r="BP20" s="1"/>
  <c r="BO18"/>
  <c r="BP18" s="1"/>
  <c r="BO19"/>
  <c r="BP19" s="1"/>
  <c r="BO21"/>
  <c r="BP21" s="1"/>
  <c r="K3" i="18" l="1"/>
  <c r="K7" s="1"/>
  <c r="BQ5" i="7"/>
  <c r="BR5" s="1"/>
  <c r="BQ6"/>
  <c r="BR6" s="1"/>
  <c r="BN22"/>
  <c r="BP4"/>
  <c r="BP22" s="1"/>
  <c r="BO22"/>
  <c r="BS2"/>
  <c r="BQ8"/>
  <c r="BR8" s="1"/>
  <c r="BQ9"/>
  <c r="BR9" s="1"/>
  <c r="BQ7"/>
  <c r="BR7" s="1"/>
  <c r="BQ12"/>
  <c r="BR12" s="1"/>
  <c r="BQ10"/>
  <c r="BR10" s="1"/>
  <c r="BQ4"/>
  <c r="BQ15"/>
  <c r="BR15" s="1"/>
  <c r="BQ16"/>
  <c r="BR16" s="1"/>
  <c r="BQ11"/>
  <c r="BR11" s="1"/>
  <c r="BQ17"/>
  <c r="BR17" s="1"/>
  <c r="BQ13"/>
  <c r="BR13" s="1"/>
  <c r="BQ14"/>
  <c r="BR14" s="1"/>
  <c r="BQ20"/>
  <c r="BR20" s="1"/>
  <c r="BQ21"/>
  <c r="BR21" s="1"/>
  <c r="BQ18"/>
  <c r="BR18" s="1"/>
  <c r="BQ19"/>
  <c r="BR19" s="1"/>
  <c r="L3" i="18" l="1"/>
  <c r="L7" s="1"/>
  <c r="BS6" i="7"/>
  <c r="BT6" s="1"/>
  <c r="BS5"/>
  <c r="BT5" s="1"/>
  <c r="BR4"/>
  <c r="BQ22"/>
  <c r="BU2"/>
  <c r="BS10"/>
  <c r="BT10" s="1"/>
  <c r="BS9"/>
  <c r="BT9" s="1"/>
  <c r="BS4"/>
  <c r="BS11"/>
  <c r="BT11" s="1"/>
  <c r="BS7"/>
  <c r="BT7" s="1"/>
  <c r="BS8"/>
  <c r="BT8" s="1"/>
  <c r="BS17"/>
  <c r="BT17" s="1"/>
  <c r="BS18"/>
  <c r="BT18" s="1"/>
  <c r="BS12"/>
  <c r="BT12" s="1"/>
  <c r="BS13"/>
  <c r="BT13" s="1"/>
  <c r="BS14"/>
  <c r="BT14" s="1"/>
  <c r="BS15"/>
  <c r="BT15" s="1"/>
  <c r="BS16"/>
  <c r="BT16" s="1"/>
  <c r="BS19"/>
  <c r="BT19" s="1"/>
  <c r="BS20"/>
  <c r="BT20" s="1"/>
  <c r="BS21"/>
  <c r="BT21" s="1"/>
  <c r="M3" i="18" l="1"/>
  <c r="M7" s="1"/>
  <c r="BU6" i="7"/>
  <c r="BV6" s="1"/>
  <c r="BU5"/>
  <c r="BV5" s="1"/>
  <c r="BR22"/>
  <c r="BT4"/>
  <c r="BT22" s="1"/>
  <c r="BS22"/>
  <c r="BW2"/>
  <c r="BU4"/>
  <c r="BU11"/>
  <c r="BV11" s="1"/>
  <c r="BU10"/>
  <c r="BV10" s="1"/>
  <c r="BU7"/>
  <c r="BV7" s="1"/>
  <c r="BU8"/>
  <c r="BV8" s="1"/>
  <c r="BU12"/>
  <c r="BV12" s="1"/>
  <c r="BU9"/>
  <c r="BV9" s="1"/>
  <c r="BU13"/>
  <c r="BV13" s="1"/>
  <c r="BU14"/>
  <c r="BV14" s="1"/>
  <c r="BU17"/>
  <c r="BV17" s="1"/>
  <c r="BU15"/>
  <c r="BV15" s="1"/>
  <c r="BU16"/>
  <c r="BV16" s="1"/>
  <c r="BU19"/>
  <c r="BV19" s="1"/>
  <c r="BU21"/>
  <c r="BV21" s="1"/>
  <c r="BU20"/>
  <c r="BV20" s="1"/>
  <c r="BU18"/>
  <c r="BV18" s="1"/>
  <c r="N3" i="18" l="1"/>
  <c r="N7" s="1"/>
  <c r="BW5" i="7"/>
  <c r="BX5" s="1"/>
  <c r="BW6"/>
  <c r="BX6" s="1"/>
  <c r="BV4"/>
  <c r="BV22" s="1"/>
  <c r="BU22"/>
  <c r="BY2"/>
  <c r="BW7"/>
  <c r="BX7" s="1"/>
  <c r="BW8"/>
  <c r="BX8" s="1"/>
  <c r="BW12"/>
  <c r="BX12" s="1"/>
  <c r="BW4"/>
  <c r="BW11"/>
  <c r="BX11" s="1"/>
  <c r="BW9"/>
  <c r="BX9" s="1"/>
  <c r="BW10"/>
  <c r="BX10" s="1"/>
  <c r="BW15"/>
  <c r="BX15" s="1"/>
  <c r="BW16"/>
  <c r="BX16" s="1"/>
  <c r="BW13"/>
  <c r="BX13" s="1"/>
  <c r="BW14"/>
  <c r="BX14" s="1"/>
  <c r="BW18"/>
  <c r="BX18" s="1"/>
  <c r="BW20"/>
  <c r="BX20" s="1"/>
  <c r="BW21"/>
  <c r="BX21" s="1"/>
  <c r="BW17"/>
  <c r="BX17" s="1"/>
  <c r="BW19"/>
  <c r="BX19" s="1"/>
  <c r="O3" i="18" l="1"/>
  <c r="O7" s="1"/>
  <c r="BY6" i="7"/>
  <c r="BZ6" s="1"/>
  <c r="BY5"/>
  <c r="BZ5" s="1"/>
  <c r="BX4"/>
  <c r="BX22" s="1"/>
  <c r="BW22"/>
  <c r="CA2"/>
  <c r="BY9"/>
  <c r="BZ9" s="1"/>
  <c r="BY7"/>
  <c r="BZ7" s="1"/>
  <c r="BY8"/>
  <c r="BZ8" s="1"/>
  <c r="BY12"/>
  <c r="BZ12" s="1"/>
  <c r="BY10"/>
  <c r="BZ10" s="1"/>
  <c r="BY11"/>
  <c r="BZ11" s="1"/>
  <c r="BY4"/>
  <c r="BY15"/>
  <c r="BZ15" s="1"/>
  <c r="BY16"/>
  <c r="BZ16" s="1"/>
  <c r="BY17"/>
  <c r="BZ17" s="1"/>
  <c r="BY13"/>
  <c r="BZ13" s="1"/>
  <c r="BY14"/>
  <c r="BZ14" s="1"/>
  <c r="BY18"/>
  <c r="BZ18" s="1"/>
  <c r="BY20"/>
  <c r="BZ20" s="1"/>
  <c r="BY21"/>
  <c r="BZ21" s="1"/>
  <c r="BY19"/>
  <c r="BZ19" s="1"/>
  <c r="CA6" l="1"/>
  <c r="CB6" s="1"/>
  <c r="CA5"/>
  <c r="CB5" s="1"/>
  <c r="BZ4"/>
  <c r="BY22"/>
  <c r="CC2"/>
  <c r="CA10"/>
  <c r="CB10" s="1"/>
  <c r="CA9"/>
  <c r="CB9" s="1"/>
  <c r="CA4"/>
  <c r="CA11"/>
  <c r="CB11" s="1"/>
  <c r="CA12"/>
  <c r="CB12" s="1"/>
  <c r="CA17"/>
  <c r="CB17" s="1"/>
  <c r="CA7"/>
  <c r="CB7" s="1"/>
  <c r="CA8"/>
  <c r="CB8" s="1"/>
  <c r="CA13"/>
  <c r="CB13" s="1"/>
  <c r="CA14"/>
  <c r="CB14" s="1"/>
  <c r="CA19"/>
  <c r="CB19" s="1"/>
  <c r="CA15"/>
  <c r="CB15" s="1"/>
  <c r="CA16"/>
  <c r="CB16" s="1"/>
  <c r="CA18"/>
  <c r="CB18" s="1"/>
  <c r="CA21"/>
  <c r="CB21" s="1"/>
  <c r="CA20"/>
  <c r="CB20" s="1"/>
  <c r="CC6" l="1"/>
  <c r="CD6" s="1"/>
  <c r="CC5"/>
  <c r="CD5" s="1"/>
  <c r="BZ22"/>
  <c r="CB4"/>
  <c r="CA22"/>
  <c r="CE2"/>
  <c r="CC4"/>
  <c r="CC11"/>
  <c r="CD11" s="1"/>
  <c r="CC12"/>
  <c r="CD12" s="1"/>
  <c r="CC10"/>
  <c r="CD10" s="1"/>
  <c r="CC7"/>
  <c r="CD7" s="1"/>
  <c r="CC8"/>
  <c r="CD8" s="1"/>
  <c r="CC13"/>
  <c r="CD13" s="1"/>
  <c r="CC14"/>
  <c r="CD14" s="1"/>
  <c r="CC9"/>
  <c r="CD9" s="1"/>
  <c r="CC17"/>
  <c r="CD17" s="1"/>
  <c r="CC15"/>
  <c r="CD15" s="1"/>
  <c r="CC16"/>
  <c r="CD16" s="1"/>
  <c r="CC20"/>
  <c r="CD20" s="1"/>
  <c r="CC19"/>
  <c r="CD19" s="1"/>
  <c r="CC21"/>
  <c r="CD21" s="1"/>
  <c r="CC18"/>
  <c r="CD18" s="1"/>
  <c r="CB22" l="1"/>
  <c r="CE5"/>
  <c r="CF5" s="1"/>
  <c r="CE6"/>
  <c r="CF6" s="1"/>
  <c r="CD4"/>
  <c r="CD22" s="1"/>
  <c r="CC22"/>
  <c r="CG2"/>
  <c r="CE7"/>
  <c r="CF7" s="1"/>
  <c r="CE8"/>
  <c r="CF8" s="1"/>
  <c r="CE4"/>
  <c r="CE11"/>
  <c r="CF11" s="1"/>
  <c r="CE12"/>
  <c r="CF12" s="1"/>
  <c r="CE9"/>
  <c r="CF9" s="1"/>
  <c r="CE15"/>
  <c r="CF15" s="1"/>
  <c r="CE16"/>
  <c r="CF16" s="1"/>
  <c r="CE10"/>
  <c r="CF10" s="1"/>
  <c r="CE13"/>
  <c r="CF13" s="1"/>
  <c r="CE14"/>
  <c r="CF14" s="1"/>
  <c r="CE17"/>
  <c r="CF17" s="1"/>
  <c r="CE18"/>
  <c r="CF18" s="1"/>
  <c r="CE21"/>
  <c r="CF21" s="1"/>
  <c r="CE20"/>
  <c r="CF20" s="1"/>
  <c r="CE19"/>
  <c r="CF19" s="1"/>
  <c r="CG5" l="1"/>
  <c r="CH5" s="1"/>
  <c r="CG6"/>
  <c r="CH6" s="1"/>
  <c r="CF4"/>
  <c r="CE22"/>
  <c r="CI2"/>
  <c r="CG9"/>
  <c r="CH9" s="1"/>
  <c r="CG7"/>
  <c r="CH7" s="1"/>
  <c r="CG8"/>
  <c r="CH8" s="1"/>
  <c r="CG10"/>
  <c r="CH10" s="1"/>
  <c r="CG17"/>
  <c r="CH17" s="1"/>
  <c r="CG11"/>
  <c r="CH11" s="1"/>
  <c r="CG12"/>
  <c r="CH12" s="1"/>
  <c r="CG15"/>
  <c r="CH15" s="1"/>
  <c r="CG16"/>
  <c r="CH16" s="1"/>
  <c r="CG19"/>
  <c r="CH19" s="1"/>
  <c r="CG4"/>
  <c r="CG18"/>
  <c r="CH18" s="1"/>
  <c r="CG13"/>
  <c r="CH13" s="1"/>
  <c r="CG14"/>
  <c r="CH14" s="1"/>
  <c r="CG20"/>
  <c r="CH20" s="1"/>
  <c r="CG21"/>
  <c r="CH21" s="1"/>
  <c r="CF22" l="1"/>
  <c r="CI6"/>
  <c r="CJ6" s="1"/>
  <c r="CI5"/>
  <c r="CJ5" s="1"/>
  <c r="CH4"/>
  <c r="CH22" s="1"/>
  <c r="CG22"/>
  <c r="CK2"/>
  <c r="CI10"/>
  <c r="CJ10" s="1"/>
  <c r="CI9"/>
  <c r="CJ9" s="1"/>
  <c r="CI4"/>
  <c r="CI11"/>
  <c r="CJ11" s="1"/>
  <c r="CI12"/>
  <c r="CJ12" s="1"/>
  <c r="CI17"/>
  <c r="CJ17" s="1"/>
  <c r="CI13"/>
  <c r="CJ13" s="1"/>
  <c r="CI14"/>
  <c r="CJ14" s="1"/>
  <c r="CI7"/>
  <c r="CJ7" s="1"/>
  <c r="CI19"/>
  <c r="CJ19" s="1"/>
  <c r="CI15"/>
  <c r="CJ15" s="1"/>
  <c r="CI16"/>
  <c r="CJ16" s="1"/>
  <c r="CI18"/>
  <c r="CJ18" s="1"/>
  <c r="CI8"/>
  <c r="CJ8" s="1"/>
  <c r="CI20"/>
  <c r="CJ20" s="1"/>
  <c r="CI21"/>
  <c r="CJ21" s="1"/>
  <c r="CK6" l="1"/>
  <c r="CL6" s="1"/>
  <c r="CK5"/>
  <c r="CL5" s="1"/>
  <c r="CJ4"/>
  <c r="CI22"/>
  <c r="CM2"/>
  <c r="CK4"/>
  <c r="CK11"/>
  <c r="CL11" s="1"/>
  <c r="CK12"/>
  <c r="CL12" s="1"/>
  <c r="CK10"/>
  <c r="CL10" s="1"/>
  <c r="CK7"/>
  <c r="CL7" s="1"/>
  <c r="CK8"/>
  <c r="CL8" s="1"/>
  <c r="CK13"/>
  <c r="CL13" s="1"/>
  <c r="CK14"/>
  <c r="CL14" s="1"/>
  <c r="CK15"/>
  <c r="CL15" s="1"/>
  <c r="CK16"/>
  <c r="CL16" s="1"/>
  <c r="CK20"/>
  <c r="CL20" s="1"/>
  <c r="CK21"/>
  <c r="CL21" s="1"/>
  <c r="CK9"/>
  <c r="CL9" s="1"/>
  <c r="CK19"/>
  <c r="CL19" s="1"/>
  <c r="CK18"/>
  <c r="CL18" s="1"/>
  <c r="CK17"/>
  <c r="CL17" s="1"/>
  <c r="CJ22" l="1"/>
  <c r="CM5"/>
  <c r="CN5" s="1"/>
  <c r="CM6"/>
  <c r="CN6" s="1"/>
  <c r="CL4"/>
  <c r="CL22" s="1"/>
  <c r="CK22"/>
  <c r="CO2"/>
  <c r="CM7"/>
  <c r="CN7" s="1"/>
  <c r="CM8"/>
  <c r="CN8" s="1"/>
  <c r="CM4"/>
  <c r="CM11"/>
  <c r="CN11" s="1"/>
  <c r="CM12"/>
  <c r="CN12" s="1"/>
  <c r="CM9"/>
  <c r="CN9" s="1"/>
  <c r="CM15"/>
  <c r="CN15" s="1"/>
  <c r="CM16"/>
  <c r="CN16" s="1"/>
  <c r="CM13"/>
  <c r="CN13" s="1"/>
  <c r="CM14"/>
  <c r="CN14" s="1"/>
  <c r="CM17"/>
  <c r="CN17" s="1"/>
  <c r="CM18"/>
  <c r="CN18" s="1"/>
  <c r="CM10"/>
  <c r="CN10" s="1"/>
  <c r="CM21"/>
  <c r="CN21" s="1"/>
  <c r="CM20"/>
  <c r="CN20" s="1"/>
  <c r="CM19"/>
  <c r="CN19" s="1"/>
  <c r="CO6" l="1"/>
  <c r="CP6" s="1"/>
  <c r="CO5"/>
  <c r="CP5" s="1"/>
  <c r="CN4"/>
  <c r="CM22"/>
  <c r="CQ2"/>
  <c r="CO9"/>
  <c r="CP9" s="1"/>
  <c r="CO7"/>
  <c r="CP7" s="1"/>
  <c r="CO8"/>
  <c r="CP8" s="1"/>
  <c r="CO10"/>
  <c r="CP10" s="1"/>
  <c r="CO17"/>
  <c r="CP17" s="1"/>
  <c r="CO15"/>
  <c r="CP15" s="1"/>
  <c r="CO16"/>
  <c r="CP16" s="1"/>
  <c r="CO4"/>
  <c r="CO11"/>
  <c r="CP11" s="1"/>
  <c r="CO19"/>
  <c r="CP19" s="1"/>
  <c r="CO18"/>
  <c r="CP18" s="1"/>
  <c r="CO21"/>
  <c r="CP21" s="1"/>
  <c r="CO12"/>
  <c r="CP12" s="1"/>
  <c r="CO14"/>
  <c r="CP14" s="1"/>
  <c r="CO13"/>
  <c r="CP13" s="1"/>
  <c r="CO20"/>
  <c r="CP20" s="1"/>
  <c r="CN22" l="1"/>
  <c r="CQ6"/>
  <c r="CR6" s="1"/>
  <c r="CQ5"/>
  <c r="CR5" s="1"/>
  <c r="CP4"/>
  <c r="CP22" s="1"/>
  <c r="CO22"/>
  <c r="CS2"/>
  <c r="CQ10"/>
  <c r="CR10" s="1"/>
  <c r="CQ9"/>
  <c r="CR9" s="1"/>
  <c r="CQ4"/>
  <c r="CQ11"/>
  <c r="CR11" s="1"/>
  <c r="CQ12"/>
  <c r="CR12" s="1"/>
  <c r="CQ17"/>
  <c r="CR17" s="1"/>
  <c r="CQ7"/>
  <c r="CR7" s="1"/>
  <c r="CQ8"/>
  <c r="CR8" s="1"/>
  <c r="CQ13"/>
  <c r="CR13" s="1"/>
  <c r="CQ14"/>
  <c r="CR14" s="1"/>
  <c r="CQ15"/>
  <c r="CR15" s="1"/>
  <c r="CQ20"/>
  <c r="CR20" s="1"/>
  <c r="CQ19"/>
  <c r="CR19" s="1"/>
  <c r="CQ18"/>
  <c r="CR18" s="1"/>
  <c r="CQ16"/>
  <c r="CR16" s="1"/>
  <c r="CQ21"/>
  <c r="CR21" s="1"/>
  <c r="CS6" l="1"/>
  <c r="CT6" s="1"/>
  <c r="CS5"/>
  <c r="CT5" s="1"/>
  <c r="CR4"/>
  <c r="CQ22"/>
  <c r="CU2"/>
  <c r="CS4"/>
  <c r="CS11"/>
  <c r="CT11" s="1"/>
  <c r="CS12"/>
  <c r="CT12" s="1"/>
  <c r="CS10"/>
  <c r="CT10" s="1"/>
  <c r="CS7"/>
  <c r="CT7" s="1"/>
  <c r="CS8"/>
  <c r="CT8" s="1"/>
  <c r="CS13"/>
  <c r="CT13" s="1"/>
  <c r="CS14"/>
  <c r="CT14" s="1"/>
  <c r="CS15"/>
  <c r="CT15" s="1"/>
  <c r="CS9"/>
  <c r="CT9" s="1"/>
  <c r="CS16"/>
  <c r="CT16" s="1"/>
  <c r="CS17"/>
  <c r="CT17" s="1"/>
  <c r="CS21"/>
  <c r="CT21" s="1"/>
  <c r="CS20"/>
  <c r="CT20" s="1"/>
  <c r="CS19"/>
  <c r="CT19" s="1"/>
  <c r="CS18"/>
  <c r="CT18" s="1"/>
  <c r="CU5" l="1"/>
  <c r="CV5" s="1"/>
  <c r="CU6"/>
  <c r="CV6" s="1"/>
  <c r="CR22"/>
  <c r="CT4"/>
  <c r="CT22" s="1"/>
  <c r="CS22"/>
  <c r="CW2"/>
  <c r="CU7"/>
  <c r="CV7" s="1"/>
  <c r="CU8"/>
  <c r="CV8" s="1"/>
  <c r="CU4"/>
  <c r="CU11"/>
  <c r="CV11" s="1"/>
  <c r="CU12"/>
  <c r="CV12" s="1"/>
  <c r="CU9"/>
  <c r="CV9" s="1"/>
  <c r="CU16"/>
  <c r="CV16" s="1"/>
  <c r="CU17"/>
  <c r="CV17" s="1"/>
  <c r="CU13"/>
  <c r="CV13" s="1"/>
  <c r="CU14"/>
  <c r="CV14" s="1"/>
  <c r="CU15"/>
  <c r="CV15" s="1"/>
  <c r="CU10"/>
  <c r="CV10" s="1"/>
  <c r="CU18"/>
  <c r="CV18" s="1"/>
  <c r="CU19"/>
  <c r="CV19" s="1"/>
  <c r="CU21"/>
  <c r="CV21" s="1"/>
  <c r="CU20"/>
  <c r="CV20" s="1"/>
  <c r="CW6" l="1"/>
  <c r="CX6" s="1"/>
  <c r="CW5"/>
  <c r="CX5" s="1"/>
  <c r="CV4"/>
  <c r="CV22" s="1"/>
  <c r="CU22"/>
  <c r="CY2"/>
  <c r="CW9"/>
  <c r="CX9" s="1"/>
  <c r="CW7"/>
  <c r="CX7" s="1"/>
  <c r="CW8"/>
  <c r="CX8" s="1"/>
  <c r="CW10"/>
  <c r="CX10" s="1"/>
  <c r="CW4"/>
  <c r="CW16"/>
  <c r="CX16" s="1"/>
  <c r="CW17"/>
  <c r="CX17" s="1"/>
  <c r="CW11"/>
  <c r="CX11" s="1"/>
  <c r="CW12"/>
  <c r="CX12" s="1"/>
  <c r="CW13"/>
  <c r="CX13" s="1"/>
  <c r="CW14"/>
  <c r="CX14" s="1"/>
  <c r="CW15"/>
  <c r="CX15" s="1"/>
  <c r="CW18"/>
  <c r="CX18" s="1"/>
  <c r="CW19"/>
  <c r="CX19" s="1"/>
  <c r="CW21"/>
  <c r="CX21" s="1"/>
  <c r="CW20"/>
  <c r="CX20" s="1"/>
  <c r="CY6" l="1"/>
  <c r="CZ6" s="1"/>
  <c r="CY5"/>
  <c r="CZ5" s="1"/>
  <c r="CX4"/>
  <c r="CW22"/>
  <c r="DA2"/>
  <c r="CY10"/>
  <c r="CZ10" s="1"/>
  <c r="CY9"/>
  <c r="CZ9" s="1"/>
  <c r="CY4"/>
  <c r="CY11"/>
  <c r="CZ11" s="1"/>
  <c r="CY12"/>
  <c r="CZ12" s="1"/>
  <c r="CY7"/>
  <c r="CZ7" s="1"/>
  <c r="CY8"/>
  <c r="CZ8" s="1"/>
  <c r="CY13"/>
  <c r="CZ13" s="1"/>
  <c r="CY14"/>
  <c r="CZ14" s="1"/>
  <c r="CY15"/>
  <c r="CZ15" s="1"/>
  <c r="CY16"/>
  <c r="CZ16" s="1"/>
  <c r="CY20"/>
  <c r="CZ20" s="1"/>
  <c r="CY17"/>
  <c r="CZ17" s="1"/>
  <c r="CY18"/>
  <c r="CZ18" s="1"/>
  <c r="CY19"/>
  <c r="CZ19" s="1"/>
  <c r="CY21"/>
  <c r="CZ21" s="1"/>
  <c r="DA6" l="1"/>
  <c r="DB6" s="1"/>
  <c r="DA5"/>
  <c r="DB5" s="1"/>
  <c r="CX22"/>
  <c r="CZ4"/>
  <c r="CZ22" s="1"/>
  <c r="CY22"/>
  <c r="DC2"/>
  <c r="DA4"/>
  <c r="DA11"/>
  <c r="DB11" s="1"/>
  <c r="DA12"/>
  <c r="DB12" s="1"/>
  <c r="DA10"/>
  <c r="DB10" s="1"/>
  <c r="DA7"/>
  <c r="DB7" s="1"/>
  <c r="DA8"/>
  <c r="DB8" s="1"/>
  <c r="DA9"/>
  <c r="DB9" s="1"/>
  <c r="DA13"/>
  <c r="DB13" s="1"/>
  <c r="DA14"/>
  <c r="DB14" s="1"/>
  <c r="DA15"/>
  <c r="DB15" s="1"/>
  <c r="DA16"/>
  <c r="DB16" s="1"/>
  <c r="DA17"/>
  <c r="DB17" s="1"/>
  <c r="DA21"/>
  <c r="DB21" s="1"/>
  <c r="DA20"/>
  <c r="DB20" s="1"/>
  <c r="DA18"/>
  <c r="DB18" s="1"/>
  <c r="DA19"/>
  <c r="DB19" s="1"/>
  <c r="DC5" l="1"/>
  <c r="DD5" s="1"/>
  <c r="DC6"/>
  <c r="DD6" s="1"/>
  <c r="DB4"/>
  <c r="DA22"/>
  <c r="DE2"/>
  <c r="DC7"/>
  <c r="DD7" s="1"/>
  <c r="DC8"/>
  <c r="DD8" s="1"/>
  <c r="DC4"/>
  <c r="DC11"/>
  <c r="DD11" s="1"/>
  <c r="DC12"/>
  <c r="DD12" s="1"/>
  <c r="DC9"/>
  <c r="DD9" s="1"/>
  <c r="DC10"/>
  <c r="DD10" s="1"/>
  <c r="DC16"/>
  <c r="DD16" s="1"/>
  <c r="DC17"/>
  <c r="DD17" s="1"/>
  <c r="DC13"/>
  <c r="DD13" s="1"/>
  <c r="DC14"/>
  <c r="DD14" s="1"/>
  <c r="DC15"/>
  <c r="DD15" s="1"/>
  <c r="DC19"/>
  <c r="DD19" s="1"/>
  <c r="DC18"/>
  <c r="DD18" s="1"/>
  <c r="DC21"/>
  <c r="DD21" s="1"/>
  <c r="DC20"/>
  <c r="DD20" s="1"/>
  <c r="DB22" l="1"/>
  <c r="DE5"/>
  <c r="DF5" s="1"/>
  <c r="DE6"/>
  <c r="DF6" s="1"/>
  <c r="DD4"/>
  <c r="DD22" s="1"/>
  <c r="DC22"/>
  <c r="DG2"/>
  <c r="DE9"/>
  <c r="DF9" s="1"/>
  <c r="DE7"/>
  <c r="DF7" s="1"/>
  <c r="DE8"/>
  <c r="DF8" s="1"/>
  <c r="DE10"/>
  <c r="DF10" s="1"/>
  <c r="DE11"/>
  <c r="DF11" s="1"/>
  <c r="DE12"/>
  <c r="DF12" s="1"/>
  <c r="DE4"/>
  <c r="DE16"/>
  <c r="DF16" s="1"/>
  <c r="DE17"/>
  <c r="DF17" s="1"/>
  <c r="DE13"/>
  <c r="DF13" s="1"/>
  <c r="DE14"/>
  <c r="DF14" s="1"/>
  <c r="DE15"/>
  <c r="DF15" s="1"/>
  <c r="DE19"/>
  <c r="DF19" s="1"/>
  <c r="DE18"/>
  <c r="DF18" s="1"/>
  <c r="DE21"/>
  <c r="DF21" s="1"/>
  <c r="DE20"/>
  <c r="DF20" s="1"/>
  <c r="DG6" l="1"/>
  <c r="DH6" s="1"/>
  <c r="DG5"/>
  <c r="DH5" s="1"/>
  <c r="DF4"/>
  <c r="DF22" s="1"/>
  <c r="DE22"/>
  <c r="DI2"/>
  <c r="DG10"/>
  <c r="DH10" s="1"/>
  <c r="DG9"/>
  <c r="DH9" s="1"/>
  <c r="DG4"/>
  <c r="DG11"/>
  <c r="DH11" s="1"/>
  <c r="DG12"/>
  <c r="DH12" s="1"/>
  <c r="DG7"/>
  <c r="DH7" s="1"/>
  <c r="DG8"/>
  <c r="DH8" s="1"/>
  <c r="DG13"/>
  <c r="DH13" s="1"/>
  <c r="DG14"/>
  <c r="DH14" s="1"/>
  <c r="DG15"/>
  <c r="DH15" s="1"/>
  <c r="DG20"/>
  <c r="DH20" s="1"/>
  <c r="DG16"/>
  <c r="DH16" s="1"/>
  <c r="DG17"/>
  <c r="DH17" s="1"/>
  <c r="DG19"/>
  <c r="DH19" s="1"/>
  <c r="DG21"/>
  <c r="DH21" s="1"/>
  <c r="DG18"/>
  <c r="DH18" s="1"/>
  <c r="DI6" l="1"/>
  <c r="DJ6" s="1"/>
  <c r="DI5"/>
  <c r="DJ5" s="1"/>
  <c r="DH4"/>
  <c r="DG22"/>
  <c r="DK2"/>
  <c r="DI4"/>
  <c r="DI11"/>
  <c r="DJ11" s="1"/>
  <c r="DI12"/>
  <c r="DJ12" s="1"/>
  <c r="DI10"/>
  <c r="DJ10" s="1"/>
  <c r="DI7"/>
  <c r="DJ7" s="1"/>
  <c r="DI8"/>
  <c r="DJ8" s="1"/>
  <c r="DI13"/>
  <c r="DJ13" s="1"/>
  <c r="DI14"/>
  <c r="DJ14" s="1"/>
  <c r="DI15"/>
  <c r="DJ15" s="1"/>
  <c r="DI9"/>
  <c r="DJ9" s="1"/>
  <c r="DI16"/>
  <c r="DJ16" s="1"/>
  <c r="DI17"/>
  <c r="DJ17" s="1"/>
  <c r="DI18"/>
  <c r="DJ18" s="1"/>
  <c r="DI20"/>
  <c r="DJ20" s="1"/>
  <c r="DI21"/>
  <c r="DJ21" s="1"/>
  <c r="DI19"/>
  <c r="DJ19" s="1"/>
  <c r="DK5" l="1"/>
  <c r="DL5" s="1"/>
  <c r="DK6"/>
  <c r="DL6" s="1"/>
  <c r="DH22"/>
  <c r="DJ4"/>
  <c r="DJ22" s="1"/>
  <c r="DI22"/>
  <c r="DM2"/>
  <c r="DK7"/>
  <c r="DL7" s="1"/>
  <c r="DK8"/>
  <c r="DL8" s="1"/>
  <c r="DK4"/>
  <c r="DK11"/>
  <c r="DL11" s="1"/>
  <c r="DK12"/>
  <c r="DL12" s="1"/>
  <c r="DK9"/>
  <c r="DL9" s="1"/>
  <c r="DK16"/>
  <c r="DL16" s="1"/>
  <c r="DK10"/>
  <c r="DL10" s="1"/>
  <c r="DK13"/>
  <c r="DL13" s="1"/>
  <c r="DK14"/>
  <c r="DL14" s="1"/>
  <c r="DK15"/>
  <c r="DL15" s="1"/>
  <c r="DK17"/>
  <c r="DL17" s="1"/>
  <c r="DK19"/>
  <c r="DL19" s="1"/>
  <c r="DK18"/>
  <c r="DL18" s="1"/>
  <c r="DK21"/>
  <c r="DL21" s="1"/>
  <c r="DK20"/>
  <c r="DL20" s="1"/>
  <c r="DM6" l="1"/>
  <c r="DN6" s="1"/>
  <c r="DM5"/>
  <c r="DN5" s="1"/>
  <c r="DL4"/>
  <c r="DL22" s="1"/>
  <c r="DK22"/>
  <c r="DO2"/>
  <c r="DM9"/>
  <c r="DN9" s="1"/>
  <c r="DM7"/>
  <c r="DN7" s="1"/>
  <c r="DM8"/>
  <c r="DN8" s="1"/>
  <c r="DM10"/>
  <c r="DN10" s="1"/>
  <c r="DM11"/>
  <c r="DN11" s="1"/>
  <c r="DM12"/>
  <c r="DN12" s="1"/>
  <c r="DM16"/>
  <c r="DN16" s="1"/>
  <c r="DM20"/>
  <c r="DN20" s="1"/>
  <c r="DM19"/>
  <c r="DN19" s="1"/>
  <c r="DM4"/>
  <c r="DM13"/>
  <c r="DN13" s="1"/>
  <c r="DM14"/>
  <c r="DN14" s="1"/>
  <c r="DM15"/>
  <c r="DN15" s="1"/>
  <c r="DM18"/>
  <c r="DN18" s="1"/>
  <c r="DM21"/>
  <c r="DN21" s="1"/>
  <c r="DM17"/>
  <c r="DN17" s="1"/>
  <c r="DO6" l="1"/>
  <c r="DP6" s="1"/>
  <c r="DO5"/>
  <c r="DP5" s="1"/>
  <c r="DN4"/>
  <c r="DM22"/>
  <c r="DQ2"/>
  <c r="DO10"/>
  <c r="DP10" s="1"/>
  <c r="DO9"/>
  <c r="DP9" s="1"/>
  <c r="DO4"/>
  <c r="DO11"/>
  <c r="DP11" s="1"/>
  <c r="DO12"/>
  <c r="DP12" s="1"/>
  <c r="DO13"/>
  <c r="DP13" s="1"/>
  <c r="DO14"/>
  <c r="DP14" s="1"/>
  <c r="DO15"/>
  <c r="DP15" s="1"/>
  <c r="DO17"/>
  <c r="DP17" s="1"/>
  <c r="DO8"/>
  <c r="DP8" s="1"/>
  <c r="DO21"/>
  <c r="DP21" s="1"/>
  <c r="DO7"/>
  <c r="DP7" s="1"/>
  <c r="DO20"/>
  <c r="DP20" s="1"/>
  <c r="DO16"/>
  <c r="DP16" s="1"/>
  <c r="DO19"/>
  <c r="DP19" s="1"/>
  <c r="DO18"/>
  <c r="DP18" s="1"/>
  <c r="DN22" l="1"/>
  <c r="DQ6"/>
  <c r="DR6" s="1"/>
  <c r="DQ5"/>
  <c r="DR5" s="1"/>
  <c r="DP4"/>
  <c r="DO22"/>
  <c r="DS2"/>
  <c r="DQ4"/>
  <c r="DQ11"/>
  <c r="DR11" s="1"/>
  <c r="DQ12"/>
  <c r="DR12" s="1"/>
  <c r="DQ10"/>
  <c r="DR10" s="1"/>
  <c r="DQ7"/>
  <c r="DR7" s="1"/>
  <c r="DQ8"/>
  <c r="DR8" s="1"/>
  <c r="DQ13"/>
  <c r="DR13" s="1"/>
  <c r="DQ14"/>
  <c r="DR14" s="1"/>
  <c r="DQ15"/>
  <c r="DR15" s="1"/>
  <c r="DQ17"/>
  <c r="DR17" s="1"/>
  <c r="DQ16"/>
  <c r="DR16" s="1"/>
  <c r="DQ18"/>
  <c r="DR18" s="1"/>
  <c r="DQ21"/>
  <c r="DR21" s="1"/>
  <c r="DQ20"/>
  <c r="DR20" s="1"/>
  <c r="DQ19"/>
  <c r="DR19" s="1"/>
  <c r="DQ9"/>
  <c r="DR9" s="1"/>
  <c r="DS5" l="1"/>
  <c r="DT5" s="1"/>
  <c r="DS6"/>
  <c r="DT6" s="1"/>
  <c r="DP22"/>
  <c r="DR4"/>
  <c r="DR22" s="1"/>
  <c r="DQ22"/>
  <c r="DU2"/>
  <c r="DS7"/>
  <c r="DT7" s="1"/>
  <c r="DS8"/>
  <c r="DT8" s="1"/>
  <c r="DS4"/>
  <c r="DS11"/>
  <c r="DT11" s="1"/>
  <c r="DS12"/>
  <c r="DT12" s="1"/>
  <c r="DS9"/>
  <c r="DT9" s="1"/>
  <c r="DS16"/>
  <c r="DT16" s="1"/>
  <c r="DS13"/>
  <c r="DT13" s="1"/>
  <c r="DS14"/>
  <c r="DT14" s="1"/>
  <c r="DS15"/>
  <c r="DT15" s="1"/>
  <c r="DS17"/>
  <c r="DT17" s="1"/>
  <c r="DS19"/>
  <c r="DT19" s="1"/>
  <c r="DS18"/>
  <c r="DT18" s="1"/>
  <c r="DS10"/>
  <c r="DT10" s="1"/>
  <c r="DS21"/>
  <c r="DT21" s="1"/>
  <c r="DS20"/>
  <c r="DT20" s="1"/>
  <c r="DU6" l="1"/>
  <c r="DV6" s="1"/>
  <c r="F6" s="1"/>
  <c r="DU5"/>
  <c r="DV5" s="1"/>
  <c r="F5" s="1"/>
  <c r="DT4"/>
  <c r="DS22"/>
  <c r="DU9"/>
  <c r="DV9" s="1"/>
  <c r="F9" s="1"/>
  <c r="DU7"/>
  <c r="DV7" s="1"/>
  <c r="F7" s="1"/>
  <c r="DU8"/>
  <c r="DV8" s="1"/>
  <c r="F8" s="1"/>
  <c r="DU10"/>
  <c r="DV10" s="1"/>
  <c r="F10" s="1"/>
  <c r="DU16"/>
  <c r="DV16" s="1"/>
  <c r="F16" s="1"/>
  <c r="DU4"/>
  <c r="DU12"/>
  <c r="DV12" s="1"/>
  <c r="F12" s="1"/>
  <c r="DU17"/>
  <c r="DV17" s="1"/>
  <c r="F17" s="1"/>
  <c r="DU20"/>
  <c r="DV20" s="1"/>
  <c r="F20" s="1"/>
  <c r="DU21"/>
  <c r="DV21" s="1"/>
  <c r="F21" s="1"/>
  <c r="DU11"/>
  <c r="DV11" s="1"/>
  <c r="F11" s="1"/>
  <c r="DU19"/>
  <c r="DV19" s="1"/>
  <c r="F19" s="1"/>
  <c r="DU18"/>
  <c r="DV18" s="1"/>
  <c r="F18" s="1"/>
  <c r="DU14"/>
  <c r="DV14" s="1"/>
  <c r="F14" s="1"/>
  <c r="DU15"/>
  <c r="DV15" s="1"/>
  <c r="F15" s="1"/>
  <c r="DU13"/>
  <c r="DV13" s="1"/>
  <c r="F13" s="1"/>
  <c r="DT22" l="1"/>
  <c r="DV4"/>
  <c r="F4" s="1"/>
  <c r="DU22"/>
  <c r="DV22" l="1"/>
  <c r="C4" i="12" l="1"/>
  <c r="C5" s="1"/>
  <c r="C10" s="1"/>
  <c r="DW22" i="7"/>
  <c r="DW52" s="1"/>
  <c r="F22"/>
  <c r="E4" i="12" l="1"/>
  <c r="P3" i="18" s="1"/>
  <c r="P7" s="1"/>
  <c r="Q3" l="1"/>
  <c r="Q7" s="1"/>
  <c r="R3" l="1"/>
  <c r="R7" s="1"/>
  <c r="S3" l="1"/>
  <c r="S7" s="1"/>
  <c r="T3" l="1"/>
  <c r="T7" s="1"/>
  <c r="U3" l="1"/>
  <c r="U7" s="1"/>
  <c r="V3" l="1"/>
  <c r="V7" l="1"/>
  <c r="W3"/>
  <c r="W7" l="1"/>
  <c r="X3"/>
  <c r="X7" l="1"/>
  <c r="Y3"/>
  <c r="Y7" l="1"/>
  <c r="Z3"/>
  <c r="Z7" l="1"/>
  <c r="AA3"/>
  <c r="AA7" l="1"/>
  <c r="AB3"/>
  <c r="AB7" l="1"/>
  <c r="AC3"/>
  <c r="AC7" l="1"/>
  <c r="AD3"/>
  <c r="AD7" l="1"/>
  <c r="AE3"/>
  <c r="AE7" l="1"/>
  <c r="AF3"/>
  <c r="AF7" l="1"/>
  <c r="AG3"/>
  <c r="AG7" l="1"/>
  <c r="AH3"/>
  <c r="AH7" l="1"/>
  <c r="AI3"/>
  <c r="AI7" l="1"/>
  <c r="AJ3"/>
  <c r="AJ7" l="1"/>
  <c r="AK3"/>
  <c r="AK7" l="1"/>
  <c r="AL3"/>
  <c r="AL7" l="1"/>
  <c r="AM3"/>
  <c r="AM7" l="1"/>
  <c r="AN3"/>
  <c r="AN7" l="1"/>
  <c r="AO3"/>
  <c r="AO7" l="1"/>
  <c r="AP3"/>
  <c r="AP7" l="1"/>
  <c r="AQ3"/>
  <c r="AQ7" l="1"/>
  <c r="AR3"/>
  <c r="AR7" l="1"/>
  <c r="AS3"/>
  <c r="AS7" l="1"/>
  <c r="AT3"/>
  <c r="AT7" l="1"/>
  <c r="AU3"/>
  <c r="AU7" l="1"/>
  <c r="AV3"/>
  <c r="AV7" l="1"/>
  <c r="AW3"/>
  <c r="AW7" l="1"/>
  <c r="AX3"/>
  <c r="AX7" l="1"/>
  <c r="AY3"/>
  <c r="AY7" l="1"/>
  <c r="AZ3"/>
  <c r="AZ7" l="1"/>
  <c r="BA3"/>
  <c r="BA7" l="1"/>
  <c r="BB3"/>
  <c r="BB7" l="1"/>
  <c r="BC3"/>
  <c r="BC7" l="1"/>
  <c r="BD3"/>
  <c r="BD7" l="1"/>
  <c r="BE3"/>
  <c r="BE7" l="1"/>
  <c r="BF3"/>
  <c r="BF7" l="1"/>
  <c r="BG3"/>
  <c r="BG7" l="1"/>
  <c r="BH3"/>
  <c r="BH7" l="1"/>
  <c r="BI3"/>
  <c r="BI7" l="1"/>
  <c r="BJ3"/>
  <c r="D9" l="1"/>
  <c r="BJ7"/>
  <c r="BK3"/>
  <c r="BK7" s="1"/>
  <c r="BL7" l="1"/>
</calcChain>
</file>

<file path=xl/sharedStrings.xml><?xml version="1.0" encoding="utf-8"?>
<sst xmlns="http://schemas.openxmlformats.org/spreadsheetml/2006/main" count="1691" uniqueCount="354">
  <si>
    <t>Função</t>
  </si>
  <si>
    <t>Quantidade de Funcionários</t>
  </si>
  <si>
    <t>Horas demandadas</t>
  </si>
  <si>
    <t>Valor de salário considerado</t>
  </si>
  <si>
    <t>Salário + Encargos + Beneficios</t>
  </si>
  <si>
    <t>Supervisor/Relatórios de evolução - Técnico</t>
  </si>
  <si>
    <t>Auxiliar de escritório - Administrativo</t>
  </si>
  <si>
    <t>Instalação de medidores - Encanador</t>
  </si>
  <si>
    <t>Adequação de cavaletes - Encanador</t>
  </si>
  <si>
    <t xml:space="preserve">Padronização da instalação - Encanador </t>
  </si>
  <si>
    <t>Recadastro comercial - Cadastrador</t>
  </si>
  <si>
    <t>Auxiliar de encanador</t>
  </si>
  <si>
    <t>Orientação ao consumidor - Fiscal</t>
  </si>
  <si>
    <t>Leituras de medidores - Leiturista</t>
  </si>
  <si>
    <t>Supressão de fornecimento - Encanador</t>
  </si>
  <si>
    <t>Relátorios de evolução - Técnico</t>
  </si>
  <si>
    <t>Pesquisa estruturada em campo - Técnico</t>
  </si>
  <si>
    <t>Pesquisa de perfil Data Logger - Técnico</t>
  </si>
  <si>
    <t>Auditoria - Controle estatistico de processo - Técnico</t>
  </si>
  <si>
    <t>Sinapi</t>
  </si>
  <si>
    <t>Cadastro PGC - Fiscal</t>
  </si>
  <si>
    <t>TOTAL</t>
  </si>
  <si>
    <t>-</t>
  </si>
  <si>
    <t>DIAGNOSTICO</t>
  </si>
  <si>
    <t>EXECUÇÃO</t>
  </si>
  <si>
    <t>MONITORAMENTO</t>
  </si>
  <si>
    <t>Tempo de duração</t>
  </si>
  <si>
    <t>Tempo total</t>
  </si>
  <si>
    <t>TOTAL/mês</t>
  </si>
  <si>
    <t>Qtd</t>
  </si>
  <si>
    <t>Diagnostico</t>
  </si>
  <si>
    <t>Execução</t>
  </si>
  <si>
    <t>Monitoramento</t>
  </si>
  <si>
    <t>Valor</t>
  </si>
  <si>
    <t>diag</t>
  </si>
  <si>
    <t>exec</t>
  </si>
  <si>
    <t>mon</t>
  </si>
  <si>
    <t>Ferramentas</t>
  </si>
  <si>
    <t>Combustivel + Insumos</t>
  </si>
  <si>
    <t>Materiais de consumo</t>
  </si>
  <si>
    <t>Aluguel, IPTU e condominio</t>
  </si>
  <si>
    <t>Água e esgoto</t>
  </si>
  <si>
    <t>Energia elétrica</t>
  </si>
  <si>
    <t>Seguros e segurança</t>
  </si>
  <si>
    <t>Telefone, internet e correio</t>
  </si>
  <si>
    <t>Medidores</t>
  </si>
  <si>
    <t>Peças e partes de cavalete</t>
  </si>
  <si>
    <t>Unitário</t>
  </si>
  <si>
    <t>Total</t>
  </si>
  <si>
    <t>Gerente - Engenheiro Senior</t>
  </si>
  <si>
    <t>Gerente - Engenheiro Pleno</t>
  </si>
  <si>
    <t>Gerente - Engenheiro Junior</t>
  </si>
  <si>
    <t>Padronização de ligação de água</t>
  </si>
  <si>
    <t>Veículo de Passeio - Aluguel</t>
  </si>
  <si>
    <t>Veículo Utilitário - Aluguel</t>
  </si>
  <si>
    <t>Consultoria (Horas/homem de Engenharia e TI)</t>
  </si>
  <si>
    <t>Reposição/Manutenção de equipamentos</t>
  </si>
  <si>
    <t>Montagem da Base de Serviços/Canteiro</t>
  </si>
  <si>
    <t>Verba alocada para aquisição de materiais diversos (higiene e limpeza, escritório, alimentação rápida, etc)</t>
  </si>
  <si>
    <t>Valor destinado ao pagamento de despesas com aluguel de imóvel(eis)</t>
  </si>
  <si>
    <t>Outros gastos</t>
  </si>
  <si>
    <t>Valor destinado ao pagamento de despesas com energia elétrica das instalações à ordem de 30% do custo de locação</t>
  </si>
  <si>
    <t>Valor destinado ao pagamento de despesas com comunicação à ordem de 30% do custo de locação</t>
  </si>
  <si>
    <t>Valor destinado ao pagamento de despesas adicionais à ordem de 20% do custo de locação</t>
  </si>
  <si>
    <t>Moto - Aluguel</t>
  </si>
  <si>
    <t>Valor destinado ao aluguel de veículos utilizados no desempenho das atividades</t>
  </si>
  <si>
    <t>Valor destinado à aquisição de hidrômetros a serem utilizados no projeto</t>
  </si>
  <si>
    <t>Valor destinado à aquisição de conexões, tubulação, anéis e outras partes assim como insumos diversos a serem utilizados na atividade</t>
  </si>
  <si>
    <t>Valor destinado às atividades relacionadas à atuação de reconstrução de uma ligação de água</t>
  </si>
  <si>
    <t>Valor destinado às horas dedicadas à análise dos dados obtidos, transferência para modelo de estudo e desenvolvimento de tecnologia a ser empregada e transferida</t>
  </si>
  <si>
    <t>Valor destinado à montagem da Base de Serviços/Canteiro realizado ao longo dos meses de diagnóstico, incluindo reforma de instalações, implantação de infra-estrutura (elétrica, hidráulica, TI), aquisição de mobiliário e equipamentos</t>
  </si>
  <si>
    <t>Fase</t>
  </si>
  <si>
    <t>Valor destinado à manutenção das instalações e reposição de máquinas/equipamentos assim como a conservação predial da Base de Serviços/Canteiro à ordem de 5% ao mês</t>
  </si>
  <si>
    <t>Percentual Mensal</t>
  </si>
  <si>
    <t>Combustivel + Insumos (custo por veículo/mês)</t>
  </si>
  <si>
    <t>Horas/homem de Engenharia de TI</t>
  </si>
  <si>
    <t>Horas/mês</t>
  </si>
  <si>
    <t>Tabela Sinapi considera 70,46% como adicional de verbas e encargos.</t>
  </si>
  <si>
    <t>Recadastro comercial - Cadastrador (*)</t>
  </si>
  <si>
    <t>RESUMO</t>
  </si>
  <si>
    <t>RESIDENCIAL</t>
  </si>
  <si>
    <t>COMERCIAL</t>
  </si>
  <si>
    <t>INDUSTRIAL</t>
  </si>
  <si>
    <t>PUBLICO</t>
  </si>
  <si>
    <t>FAIXA</t>
  </si>
  <si>
    <t>ECONOMIAS (c/hd - s/hd)</t>
  </si>
  <si>
    <t>LIGAÇÕES</t>
  </si>
  <si>
    <t>VOLUME MEDIDO</t>
  </si>
  <si>
    <t>VOLUME FATURADO</t>
  </si>
  <si>
    <t>RECEITA AGUA/ESGOTO C/HD E S/HD</t>
  </si>
  <si>
    <t>RECEITA ESGOTO</t>
  </si>
  <si>
    <t>ECONOMIAS</t>
  </si>
  <si>
    <t>RECEITA AGUA</t>
  </si>
  <si>
    <t xml:space="preserve">PRODUÇÃO DE ÁGUA (M3/MÊS) </t>
  </si>
  <si>
    <t>FATURAMENTO MENSAL EM ECONOMIAS RESIDENCIAIS (R$ / MÊS) (AGUA + ESGOTO)</t>
  </si>
  <si>
    <t>POPULAÇÃO ATENDIDA (QDE PESSOAS)</t>
  </si>
  <si>
    <t>PREMISSAS BÁSICAS</t>
  </si>
  <si>
    <t xml:space="preserve">VOLUME TOTAL FATURADO DE ÁGUA  (M3 / MÊS) </t>
  </si>
  <si>
    <t>PERDA TOTAL (%)</t>
  </si>
  <si>
    <t>Nº DELIGAÇÕES RESIDENCIAIS ATIVAS (QDE)</t>
  </si>
  <si>
    <t>Nº DE LIGAÇÕES PÚBLICAS, COMERCIAIS E INDUSTRIAIS  ATIVAS (QDE)</t>
  </si>
  <si>
    <t xml:space="preserve">ÁGUA NÃO MEDIDA / FATURADA (M3/MÊS) </t>
  </si>
  <si>
    <t>PROVÁVEL PERDA FÍSICA (M3/MÊS)</t>
  </si>
  <si>
    <t xml:space="preserve">PROVÁVEL PERDA APARENTE  (M3/MÊS) </t>
  </si>
  <si>
    <t>TARIFA MÉDIA PONDERADA CONSUMIDORES RESIDENCIAIS (R$/M3)</t>
  </si>
  <si>
    <t>Nº DE ECONOMIAS RESIDENCIAIS ATIVAS (QDE)</t>
  </si>
  <si>
    <t>Nº DE ECONOMIAS PÚBLICAS, COMERCIAIS E INDUSTRIAIS  ATIVAS (QDE)</t>
  </si>
  <si>
    <t>FATURAMENTO MENSAL EM ECONOMIAS PÚBLICAS, COMERCIAIS E INDUSTRIAIS (R$ / MÊS) (AGUA + ESGOTO)</t>
  </si>
  <si>
    <t>Atividade</t>
  </si>
  <si>
    <t>Fiscal - Recadastramento</t>
  </si>
  <si>
    <t>Produtividade por dia</t>
  </si>
  <si>
    <t>Visitas</t>
  </si>
  <si>
    <t>Dias úteis no mês</t>
  </si>
  <si>
    <t>Serão realizados recadastros de todas as ligações existentes, considerando-se 3 meses para execução desta atividade.
A função do cadastrador/recadastrador é realizar visitas em campo, unidade a unidade, para levantamento de dados cadastrais para atualização do sistema comercial.</t>
  </si>
  <si>
    <t>Período de execução</t>
  </si>
  <si>
    <t>meses</t>
  </si>
  <si>
    <t>Recadastro Comercial - Cadastrador/Recadastrador</t>
  </si>
  <si>
    <t>Adequação de cavaletes</t>
  </si>
  <si>
    <t>Padronização de instalação</t>
  </si>
  <si>
    <t>Coordenação geral do projeto.</t>
  </si>
  <si>
    <t>Coordenação de etapas do projeto e ações em campo.</t>
  </si>
  <si>
    <t>Coordenação e acompanhamento das execuções das atividades gerais em campo.</t>
  </si>
  <si>
    <t>Acompanhamento e orientação da equipe de recadastramento, intervindo em situações adversas quando ocorrerem.</t>
  </si>
  <si>
    <t>Execução de atividades administrativas internas.</t>
  </si>
  <si>
    <t>Atividade de adequação dos cavaletes objeto do projeto.</t>
  </si>
  <si>
    <t>Atividade de padronização das ligações objeto do projeto.</t>
  </si>
  <si>
    <t>Quantitativo de Cadastradores</t>
  </si>
  <si>
    <t>Dias</t>
  </si>
  <si>
    <t>Funcionários</t>
  </si>
  <si>
    <t>Quantitativo</t>
  </si>
  <si>
    <t>Necessidades mensais (%)</t>
  </si>
  <si>
    <t>Necessidades mensais (Quantidade)</t>
  </si>
  <si>
    <t>Quantidade Mensal</t>
  </si>
  <si>
    <t>Quantidade/mês</t>
  </si>
  <si>
    <t>Porcentagem/mês</t>
  </si>
  <si>
    <t>Quantidade/mês/Funcionário</t>
  </si>
  <si>
    <t>Coordenação das ações relativas ao acompanhamento das atividades e montagem dos relatórios do projeto.</t>
  </si>
  <si>
    <t>Quantidade de Surpervisores</t>
  </si>
  <si>
    <t>Quantidade de auxiliares</t>
  </si>
  <si>
    <t>Quantidade de Engenheiros Júnior</t>
  </si>
  <si>
    <t>Quantidade de Engenheiros Pleno</t>
  </si>
  <si>
    <t>Quantidade de Engenheiros Senior</t>
  </si>
  <si>
    <t>Mostragem especifica para validação de perfil de consumo</t>
  </si>
  <si>
    <t>Porcentagem da população</t>
  </si>
  <si>
    <t>CÁLCULO DE MÃO DE OBRA OPERACIONAL</t>
  </si>
  <si>
    <t xml:space="preserve"> </t>
  </si>
  <si>
    <t>CÁLCULO DE DESPESAS</t>
  </si>
  <si>
    <t>Despesas</t>
  </si>
  <si>
    <t>Quantidade total de pessoas</t>
  </si>
  <si>
    <t>Valor destinado aos gastos com combustive e insumos por veículo</t>
  </si>
  <si>
    <t>Km rodados por dia por veículo</t>
  </si>
  <si>
    <t>Km/litro realizado por veículo</t>
  </si>
  <si>
    <t>Preço do litro de combustivel</t>
  </si>
  <si>
    <t>Gasto com manutenção mensal</t>
  </si>
  <si>
    <t>km</t>
  </si>
  <si>
    <t>km/l</t>
  </si>
  <si>
    <t>Dias utilizando o veículo</t>
  </si>
  <si>
    <t>Combustivel por veículo</t>
  </si>
  <si>
    <t>Custo Mensal com veículo</t>
  </si>
  <si>
    <t>Materiais</t>
  </si>
  <si>
    <t>Custo unitário</t>
  </si>
  <si>
    <t>Custo Unitário</t>
  </si>
  <si>
    <t>Aluguel</t>
  </si>
  <si>
    <t>Porcentagem referente ao aluguel</t>
  </si>
  <si>
    <t>Valor destinado ao pagamento de despesas com água e esgoto das instalações à ordem de 5% do custo de locação</t>
  </si>
  <si>
    <t>Valor destinado ao pagamento de despesas com segurança das instalações à ordem de 50% do custo de locação</t>
  </si>
  <si>
    <t>Quantidade de instalações de medidores</t>
  </si>
  <si>
    <t>Cavaletes</t>
  </si>
  <si>
    <t>Quantidade</t>
  </si>
  <si>
    <t>Valor hora (engenheiro pleno)</t>
  </si>
  <si>
    <t>Quantidade de veículos</t>
  </si>
  <si>
    <t>PROVÁVEL PORCENTAGEM DE PERDA FÍSICA</t>
  </si>
  <si>
    <t>PROVÁVEL PERDA FÍSICA (%)</t>
  </si>
  <si>
    <t>PROVÁVEL PORCENTAGEM DE PERDA APARENTE</t>
  </si>
  <si>
    <t>Instalações</t>
  </si>
  <si>
    <t>Quantitativo de Instaladores</t>
  </si>
  <si>
    <t>Quantitativo de Adequadores</t>
  </si>
  <si>
    <t>Adequações</t>
  </si>
  <si>
    <t>Quantidade mensal/Funcionário</t>
  </si>
  <si>
    <t>Unidades</t>
  </si>
  <si>
    <t>Averiguações</t>
  </si>
  <si>
    <t>Ligações</t>
  </si>
  <si>
    <t>Pesquisas</t>
  </si>
  <si>
    <t>Orientações</t>
  </si>
  <si>
    <t>Quantitativo de Auditores</t>
  </si>
  <si>
    <t>Quantitativo de Auxiliares</t>
  </si>
  <si>
    <t>Quantitativo de Pesquisadores</t>
  </si>
  <si>
    <t>Quantitativo de Orientadores</t>
  </si>
  <si>
    <t>Prestação de serviço que se reserva a guiar o consumidor com as dúvidas do dia a dia.</t>
  </si>
  <si>
    <t>Supressões</t>
  </si>
  <si>
    <t>Atividade de supressão no fornecimento de água.</t>
  </si>
  <si>
    <t>Porcentagem estimada</t>
  </si>
  <si>
    <t>Quantidade total de medidores</t>
  </si>
  <si>
    <t>horas</t>
  </si>
  <si>
    <t>Tempo destinado</t>
  </si>
  <si>
    <t>Tempo total no mês</t>
  </si>
  <si>
    <t>Código Sinapi</t>
  </si>
  <si>
    <t>00002706</t>
  </si>
  <si>
    <t>00002708</t>
  </si>
  <si>
    <t>00002707</t>
  </si>
  <si>
    <t>00000532</t>
  </si>
  <si>
    <t>00002350</t>
  </si>
  <si>
    <t>00002696</t>
  </si>
  <si>
    <t>Realização das averiguações de atividades para checar se as mesmas estão de acordo com as disposições planejadas e/ou estabelecidas préviamente.</t>
  </si>
  <si>
    <t xml:space="preserve">Prestação de auxilio aos encanadores nas atividades que demandem mais de um funcionario para prestar o serviço. </t>
  </si>
  <si>
    <t>Um jogo de ferramentas por equipe por fase do projeto, sendo renovado por ano.</t>
  </si>
  <si>
    <t>Gasto Total</t>
  </si>
  <si>
    <t>Mão de obra</t>
  </si>
  <si>
    <t>Fase Diagnostico</t>
  </si>
  <si>
    <t>Fase Execução</t>
  </si>
  <si>
    <t>Fase Monitoramento</t>
  </si>
  <si>
    <t>Maceio</t>
  </si>
  <si>
    <t>Total Despesas</t>
  </si>
  <si>
    <t>Total Mão de obra</t>
  </si>
  <si>
    <t>TOTAL PROJETO</t>
  </si>
  <si>
    <t>Verificação Estatistica</t>
  </si>
  <si>
    <t>Custo Base/Canteiro</t>
  </si>
  <si>
    <t>Diagnóstico</t>
  </si>
  <si>
    <t>COM HIDROMETRO</t>
  </si>
  <si>
    <t>SEM HIDROMETRO</t>
  </si>
  <si>
    <t>00000248</t>
  </si>
  <si>
    <t>Instalação de hidrômetro</t>
  </si>
  <si>
    <t>Atividade de implantação dos hidrômetros objeto do projeto.</t>
  </si>
  <si>
    <t/>
  </si>
  <si>
    <t>COMPOSIÇÃO DE PREÇO</t>
  </si>
  <si>
    <t>ITEM</t>
  </si>
  <si>
    <t>DESCRIÇÃO</t>
  </si>
  <si>
    <t>UNID</t>
  </si>
  <si>
    <t>QUANT</t>
  </si>
  <si>
    <t>VALOR UNIT.</t>
  </si>
  <si>
    <t>VALOR TOTAL</t>
  </si>
  <si>
    <t>Pesquisa de Vazamentos Noturno</t>
  </si>
  <si>
    <t>km/mês</t>
  </si>
  <si>
    <t>Qtde/mês</t>
  </si>
  <si>
    <t>1.1</t>
  </si>
  <si>
    <t>Mão de Obra*</t>
  </si>
  <si>
    <t>1.1.1</t>
  </si>
  <si>
    <t>Inspetor I</t>
  </si>
  <si>
    <t>mês</t>
  </si>
  <si>
    <t>1.1.3</t>
  </si>
  <si>
    <t>Auxiliar Técnico</t>
  </si>
  <si>
    <t>1.2</t>
  </si>
  <si>
    <t>Equipamentos, Materiais e Veículos</t>
  </si>
  <si>
    <t>1.2.1</t>
  </si>
  <si>
    <t>Microcomputador e Impressora jato de tinta</t>
  </si>
  <si>
    <t>1.2.2</t>
  </si>
  <si>
    <t>Hospedagem</t>
  </si>
  <si>
    <t>1.2.4</t>
  </si>
  <si>
    <t>Veículo de passeio para 4 passageiros**</t>
  </si>
  <si>
    <t>un/mês</t>
  </si>
  <si>
    <t>1.2.5</t>
  </si>
  <si>
    <t>Geofone Eletronico</t>
  </si>
  <si>
    <t>1.2.7</t>
  </si>
  <si>
    <t>EPI</t>
  </si>
  <si>
    <t>cj/mês</t>
  </si>
  <si>
    <t>1.2.9</t>
  </si>
  <si>
    <t>Haste de Escuta eletrônica</t>
  </si>
  <si>
    <t>un/mês.km</t>
  </si>
  <si>
    <t>1.2.11</t>
  </si>
  <si>
    <t>Haste de Perfuração</t>
  </si>
  <si>
    <t>1.2.15</t>
  </si>
  <si>
    <t>Cones de sinalização</t>
  </si>
  <si>
    <t>un/km</t>
  </si>
  <si>
    <t>1.2.17</t>
  </si>
  <si>
    <t>Manometro</t>
  </si>
  <si>
    <t>1.2.19</t>
  </si>
  <si>
    <t>Despesas com comunicação</t>
  </si>
  <si>
    <t>Subtotal</t>
  </si>
  <si>
    <t>Elaboração de Relatórios</t>
  </si>
  <si>
    <t>2.1</t>
  </si>
  <si>
    <t>Mão de Obra</t>
  </si>
  <si>
    <t>1.1.2</t>
  </si>
  <si>
    <t>Engenheiro</t>
  </si>
  <si>
    <t>2.1.2</t>
  </si>
  <si>
    <t>Operador de Microcomputador</t>
  </si>
  <si>
    <t>mês/km</t>
  </si>
  <si>
    <t>2.2.</t>
  </si>
  <si>
    <t>2.2.1</t>
  </si>
  <si>
    <t>Plotagens</t>
  </si>
  <si>
    <t>A1/km</t>
  </si>
  <si>
    <t>2.2.2.</t>
  </si>
  <si>
    <t>2.2.4</t>
  </si>
  <si>
    <t>Curvímetro</t>
  </si>
  <si>
    <t>* Encargos e Leis Sociais inclusos.</t>
  </si>
  <si>
    <t>** Combustível, manutenção, seguros e impostos inclusos.</t>
  </si>
  <si>
    <t xml:space="preserve">BDI </t>
  </si>
  <si>
    <t>KM Rede</t>
  </si>
  <si>
    <t>1.1.4</t>
  </si>
  <si>
    <t>Horas Extras + Adicional Noturno</t>
  </si>
  <si>
    <t>Total do Custo</t>
  </si>
  <si>
    <t>Custo Mensal (60 meses)</t>
  </si>
  <si>
    <t>Valor Unitário</t>
  </si>
  <si>
    <t>Valor Total</t>
  </si>
  <si>
    <t>Valor Mensal</t>
  </si>
  <si>
    <t>Quantidade de ligações</t>
  </si>
  <si>
    <t>Preço Mensal</t>
  </si>
  <si>
    <t>Preço Unitário (mensal)</t>
  </si>
  <si>
    <t>Total do custo</t>
  </si>
  <si>
    <t>Caixa de Proteção</t>
  </si>
  <si>
    <t>un</t>
  </si>
  <si>
    <t>Tubo de PVC Soldavel 1/2"</t>
  </si>
  <si>
    <t>m</t>
  </si>
  <si>
    <t>Cotovelo PVC soldavel 1/2</t>
  </si>
  <si>
    <t>Luva LR</t>
  </si>
  <si>
    <t>Luva LL</t>
  </si>
  <si>
    <t>Registro</t>
  </si>
  <si>
    <t>Adesivo</t>
  </si>
  <si>
    <t>Fita Teflon</t>
  </si>
  <si>
    <t>Lacre</t>
  </si>
  <si>
    <t>Cimento</t>
  </si>
  <si>
    <t>sc</t>
  </si>
  <si>
    <t>Areia</t>
  </si>
  <si>
    <t>m3</t>
  </si>
  <si>
    <t>Gesso</t>
  </si>
  <si>
    <t>kg</t>
  </si>
  <si>
    <t>Mureta</t>
  </si>
  <si>
    <t>hora homem</t>
  </si>
  <si>
    <t>Unidade</t>
  </si>
  <si>
    <t>CUSTO PADRONIZAÇÃO</t>
  </si>
  <si>
    <t>ENCANADOR (SINAPI) --&gt; Produtividade de 02 instalações p/Dia</t>
  </si>
  <si>
    <t>PEDREIRO (SINAPI) --&gt; Produtividade de 02 instalações p/Dia</t>
  </si>
  <si>
    <t>Duração (Meses)</t>
  </si>
  <si>
    <t>Descrição</t>
  </si>
  <si>
    <t>Aluguel do Equipamento de Telemetria - Telelog</t>
  </si>
  <si>
    <t>Licença de uso do software de Gestão da Comunicação</t>
  </si>
  <si>
    <t>Licença de uso do software de Gestão dos Dados</t>
  </si>
  <si>
    <t>Infraestrutura de Tecnologia da Informação e Gestão de Banco de Dados (Nuvem)</t>
  </si>
  <si>
    <t>Fornecimento e Administração dos Simcard junto às operadoras de telefonia celular</t>
  </si>
  <si>
    <t>Despesas Administrativas</t>
  </si>
  <si>
    <t>MUNICÍPIO</t>
  </si>
  <si>
    <t>MENSAL</t>
  </si>
  <si>
    <t>ITEM 1</t>
  </si>
  <si>
    <t>Hidrômetros - Alta Performance</t>
  </si>
  <si>
    <t>PREÇO UNITÁRIO</t>
  </si>
  <si>
    <t>VALOR MENSAL</t>
  </si>
  <si>
    <t>DEMANDA - CORREÇÃO</t>
  </si>
  <si>
    <t>DEMANDA - CONTROLE</t>
  </si>
  <si>
    <t>VOLUME DE ÁGUA FATURADO EM ECONOMIAS RESIDENCIAIS ATIVAS (M3/MÊS)</t>
  </si>
  <si>
    <t>VOLUME DE ÁGUA FATURADO EM LIGAÇÕES PÚBLICAS, COMERCIAIS E INDUSTRIAS (M3/MÊS)</t>
  </si>
  <si>
    <t>Levantamento técnico - Perfil Localidade ( técnico )</t>
  </si>
  <si>
    <t>Pesquisa in loco, para verificação de perfil de área e consumo típico</t>
  </si>
  <si>
    <t>Acompanhamento e orientação da equipe de campo, intervindo em situações adversas quando ocorrerem.</t>
  </si>
  <si>
    <t xml:space="preserve">Fiscal </t>
  </si>
  <si>
    <t>Instalação/substitução de hidrômetro</t>
  </si>
  <si>
    <t>Unidades da atuação</t>
  </si>
  <si>
    <t xml:space="preserve">Verificação </t>
  </si>
  <si>
    <t>Prestação de serviço de verificação in loco para controle do volume faturado</t>
  </si>
  <si>
    <t>2 Rastreamentos (KM)</t>
  </si>
  <si>
    <t>PADRONIZAÇÃO</t>
  </si>
  <si>
    <t>MEDIDORES ALTA PERFORMANCE</t>
  </si>
  <si>
    <t>TELEMETRIA</t>
  </si>
  <si>
    <t>(*) Considerado salário mínimo de R$ 1.212,00</t>
  </si>
  <si>
    <t>[</t>
  </si>
  <si>
    <t>Valor destinado aos gastos com combustivel e insumos por veículo</t>
  </si>
</sst>
</file>

<file path=xl/styles.xml><?xml version="1.0" encoding="utf-8"?>
<styleSheet xmlns="http://schemas.openxmlformats.org/spreadsheetml/2006/main">
  <numFmts count="134">
    <numFmt numFmtId="5" formatCode="&quot;R$&quot;\ #,##0;\-&quot;R$&quot;\ #,##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#,##0_ ;\-#,##0\ "/>
    <numFmt numFmtId="167" formatCode="#,##0.0000"/>
    <numFmt numFmtId="168" formatCode="0.000"/>
    <numFmt numFmtId="169" formatCode="0.0000"/>
    <numFmt numFmtId="170" formatCode="_(* #,##0.00000_);_(* \(#,##0.00000\);_(* &quot;-&quot;??_);_(@_)"/>
    <numFmt numFmtId="171" formatCode="0.00000"/>
    <numFmt numFmtId="172" formatCode="#,##0.0"/>
    <numFmt numFmtId="173" formatCode="_(&quot;R$ &quot;* #,##0.00_);_(&quot;R$ &quot;* \(#,##0.00\);_(&quot;R$ &quot;* &quot;-&quot;??_);_(@_)"/>
    <numFmt numFmtId="174" formatCode="0.000%"/>
    <numFmt numFmtId="175" formatCode="_(* #,##0.000_);_(* \(#,##0.000\);_(* &quot;-&quot;??_);_(@_)"/>
    <numFmt numFmtId="176" formatCode="0.0"/>
    <numFmt numFmtId="177" formatCode="_-* #,##0.00_-;_-* #,##0.00\-;_-* &quot;-&quot;??_-;_-@_-"/>
    <numFmt numFmtId="178" formatCode="_([$€]* #,##0.00_);_([$€]* \(#,##0.00\);_([$€]* &quot;-&quot;??_);_(@_)"/>
    <numFmt numFmtId="179" formatCode="0.0%"/>
    <numFmt numFmtId="180" formatCode="_([$€]\ * #,##0.00_);_([$€]\ * \(#,##0.00\);_([$€]\ * &quot;-&quot;??_);_(@_)"/>
    <numFmt numFmtId="181" formatCode="0.0_)\%;\(0.0\)\%;0.0_)\%;@_)_%"/>
    <numFmt numFmtId="182" formatCode="#,##0.0_)_%;\(#,##0.0\)_%;0.0_)_%;@_)_%"/>
    <numFmt numFmtId="183" formatCode="#,##0.0_);\(#,##0.0\);#,##0.0_);@_)"/>
    <numFmt numFmtId="184" formatCode="&quot;$&quot;_(#,##0.00_);&quot;$&quot;\(#,##0.00\);&quot;$&quot;_(0.00_);@_)"/>
    <numFmt numFmtId="185" formatCode="#,##0.00_);\(#,##0.00\);0.00_);@_)"/>
    <numFmt numFmtId="186" formatCode="\€_(#,##0.00_);\€\(#,##0.00\);\€_(0.00_);@_)"/>
    <numFmt numFmtId="187" formatCode="#,##0_)\x;\(#,##0\)\x;0_)\x;@_)_x"/>
    <numFmt numFmtId="188" formatCode="#,##0_)_x;\(#,##0\)_x;0_)_x;@_)_x"/>
    <numFmt numFmtId="189" formatCode="0.00;[Red]0.00"/>
    <numFmt numFmtId="190" formatCode="00000000"/>
    <numFmt numFmtId="191" formatCode="General_)"/>
    <numFmt numFmtId="192" formatCode="#,##0.0_);\(#,##0.0\)"/>
    <numFmt numFmtId="193" formatCode="m\-d\-yy"/>
    <numFmt numFmtId="194" formatCode="0.0%;\(0.0%\)"/>
    <numFmt numFmtId="195" formatCode="0.000000000"/>
    <numFmt numFmtId="196" formatCode="[Blue]0.0%;[Blue]\-0.0%"/>
    <numFmt numFmtId="197" formatCode="\£#,##0_);\(\£#,##0\)"/>
    <numFmt numFmtId="198" formatCode="&quot;Cr$&quot;#,##0.00_);\(&quot;Cr$&quot;#,##0.00\)"/>
    <numFmt numFmtId="199" formatCode="&quot;$&quot;#,##0.00_);[Red]\(&quot;$&quot;#,##0.00\)"/>
    <numFmt numFmtId="200" formatCode="#.##000"/>
    <numFmt numFmtId="201" formatCode="#,##0.0000000000_);[Red]\(#,##0.0000000000\)"/>
    <numFmt numFmtId="202" formatCode="_([$€-2]* #,##0.00_);_([$€-2]* \(#,##0.00\);_([$€-2]* &quot;-&quot;??_)"/>
    <numFmt numFmtId="203" formatCode="#,##0.0_);[Red]\(#,##0.0\)"/>
    <numFmt numFmtId="204" formatCode="#,##0.000_);[Red]\(#,##0.000\)"/>
    <numFmt numFmtId="205" formatCode="#,##0_%_);\(#,##0\)_%;#,##0_%_);@_%_)"/>
    <numFmt numFmtId="206" formatCode="#,##0_%_);\(#,##0\)_%;**;@_%_)"/>
    <numFmt numFmtId="207" formatCode="[$$-409]#,##0.00"/>
    <numFmt numFmtId="208" formatCode="#,##0.00_%_);\(#,##0.00\)_%;#,##0.00_%_);@_%_)"/>
    <numFmt numFmtId="209" formatCode="0,000"/>
    <numFmt numFmtId="210" formatCode="\$#,#00"/>
    <numFmt numFmtId="211" formatCode="_(&quot;Cr$&quot;* #,##0_);_(&quot;Cr$&quot;* \(#,##0\);_(&quot;Cr$&quot;* &quot;-&quot;_);_(@_)"/>
    <numFmt numFmtId="212" formatCode="&quot;$&quot;#,##0.0_);[Red]\(&quot;$&quot;#,##0.0\)"/>
    <numFmt numFmtId="213" formatCode="&quot;$&quot;#,##0.000_);[Red]\(&quot;$&quot;#,##0.000\)"/>
    <numFmt numFmtId="214" formatCode="&quot;$&quot;#,##0_%_);\(&quot;$&quot;#,##0\)_%;&quot;$&quot;#,##0_%_);@_%_)"/>
    <numFmt numFmtId="215" formatCode="&quot;$&quot;#,##0.00_%_);\(&quot;$&quot;#,##0.00\)_%;&quot;$&quot;#,##0.00_%_);@_%_)"/>
    <numFmt numFmtId="216" formatCode="_(&quot;$&quot;* #,##0.00_);_(&quot;$&quot;* \(#,##0.00\);_(&quot;$&quot;* &quot;-&quot;??_);_(@_)"/>
    <numFmt numFmtId="217" formatCode="0_);\(0\)"/>
    <numFmt numFmtId="218" formatCode="&quot;R$&quot;\ #,##0.00_);[Red]\(&quot;R$&quot;\ #,##0.00\)"/>
    <numFmt numFmtId="219" formatCode="&quot;$&quot;#,##0\ ;\(&quot;$&quot;#,##0\)"/>
    <numFmt numFmtId="220" formatCode="&quot;$&quot;#,##0.00_)\ \ ;\(&quot;$&quot;#,##0.00\)\ \ "/>
    <numFmt numFmtId="221" formatCode="&quot;$&quot;#,##0.00_);\(&quot;$&quot;#,##0.00\)"/>
    <numFmt numFmtId="222" formatCode="mmm\-d\-yyyy"/>
    <numFmt numFmtId="223" formatCode="mmm\-yyyy"/>
    <numFmt numFmtId="224" formatCode="m/d/yy_%_)"/>
    <numFmt numFmtId="225" formatCode="&quot;$&quot;#,##0.0_);\(&quot;$&quot;#,##0.0\)"/>
    <numFmt numFmtId="226" formatCode="0.000_)"/>
    <numFmt numFmtId="227" formatCode="&quot;$&quot;#,##0.0\ \ \ ;\(&quot;$&quot;#,##0.0\)\ \ "/>
    <numFmt numFmtId="228" formatCode="0_%_);\(0\)_%;0_%_);@_%_)"/>
    <numFmt numFmtId="229" formatCode="_(&quot;$&quot;* #,##0_);_(&quot;$&quot;* \(#,##0\);_(&quot;$&quot;* &quot;-&quot;_);_(@_)"/>
    <numFmt numFmtId="230" formatCode="_(* #,##0.00_);_(* \(#,##0.00\);_(* \-??_);_(@_)"/>
    <numFmt numFmtId="231" formatCode="_(#,##0_);\(#,##0\)"/>
    <numFmt numFmtId="232" formatCode="00"/>
    <numFmt numFmtId="233" formatCode="###0_);\(###0\)"/>
    <numFmt numFmtId="234" formatCode="#,##0.000_);\(#,##0.000\)"/>
    <numFmt numFmtId="235" formatCode="#,#00"/>
    <numFmt numFmtId="236" formatCode="\ #,##0\ \ \ ;\(#,##0\)\ \ ;\—\ \ \ \ "/>
    <numFmt numFmtId="237" formatCode="&quot;$&quot;#,##0"/>
    <numFmt numFmtId="238" formatCode="0.0\%_);\(0.0\%\);0.0\%_);@_%_)"/>
    <numFmt numFmtId="239" formatCode="_-&quot;£&quot;* #,##0_-;\-&quot;£&quot;* #,##0_-;_-&quot;£&quot;* &quot;-&quot;_-;_-@_-"/>
    <numFmt numFmtId="240" formatCode="\X"/>
    <numFmt numFmtId="241" formatCode="0.0%;[Red]\(0.0%\)"/>
    <numFmt numFmtId="242" formatCode="&quot;$&quot;#,##0.0_)\ \ ;\(&quot;$&quot;#,##0.0\)\ \ "/>
    <numFmt numFmtId="243" formatCode="0.0\ \x\ \ \ \ ;&quot;NM      &quot;;\ 0.0\ \x\ \ \ \ "/>
    <numFmt numFmtId="244" formatCode="0.0%_)\ \ ;\(0.0%\)\ \ "/>
    <numFmt numFmtId="245" formatCode="_-* #,##0_-;_-* #,##0\-;_-* &quot;-&quot;_-;_-@_-"/>
    <numFmt numFmtId="246" formatCode="\$#,"/>
    <numFmt numFmtId="247" formatCode="_-&quot;$&quot;* #,##0_-;\-&quot;$&quot;* #,##0_-;_-&quot;$&quot;* &quot;-&quot;_-;_-@_-"/>
    <numFmt numFmtId="248" formatCode="_-&quot;$&quot;* #,##0.00_-;\-&quot;$&quot;* #,##0.00_-;_-&quot;$&quot;* &quot;-&quot;??_-;_-@_-"/>
    <numFmt numFmtId="249" formatCode="#,##0;\(0,000\)"/>
    <numFmt numFmtId="250" formatCode="0.0\ &quot;x&quot;"/>
    <numFmt numFmtId="251" formatCode="0.0_ &quot;  &quot;"/>
    <numFmt numFmtId="252" formatCode="0.0\x_)_);&quot;NM&quot;_x_)_);0.0\x_)_);@_%_)"/>
    <numFmt numFmtId="253" formatCode="#,##0.0\x_);\(#,##0.0\x\)"/>
    <numFmt numFmtId="254" formatCode="#,##0.00\x_);\(#,##0.00\x\);\-_)"/>
    <numFmt numFmtId="255" formatCode="_(* #,##0.0_);_(* \(#,##0.0\);_(* &quot;-&quot;?_);_(@_)"/>
    <numFmt numFmtId="256" formatCode="#,##0.0_);[Red]\(#,##0.0\);&quot;N/A &quot;"/>
    <numFmt numFmtId="257" formatCode="0.00_)"/>
    <numFmt numFmtId="258" formatCode="#,##0.0_)\ \ ;[Red]\(#,##0.0\)\ \ "/>
    <numFmt numFmtId="259" formatCode="#,##0.00_)\ \ ;\(#,##0.00\)\ \ "/>
    <numFmt numFmtId="260" formatCode="#,##0.0\x_);[Red]\(#,##0.0\x\);&quot;--  &quot;"/>
    <numFmt numFmtId="261" formatCode="0.0%&quot;NetPPE/sales&quot;"/>
    <numFmt numFmtId="262" formatCode="#,##0.0\ ;\(#,##0.0\)"/>
    <numFmt numFmtId="263" formatCode="0.0%&quot;NWI/Sls&quot;"/>
    <numFmt numFmtId="264" formatCode="#,##0.0\ \ \ ;\(#,##0.0\)\ \ "/>
    <numFmt numFmtId="265" formatCode="#,##0.000000_);\(#,##0.000000\)"/>
    <numFmt numFmtId="266" formatCode="&quot;$&quot;General"/>
    <numFmt numFmtId="267" formatCode="0.0%_%;\(0.0%\)_%"/>
    <numFmt numFmtId="268" formatCode="%#,#00"/>
    <numFmt numFmtId="269" formatCode="&quot;$&quot;#,##0.000"/>
    <numFmt numFmtId="270" formatCode="0.0_%"/>
    <numFmt numFmtId="271" formatCode="#,##0.0\%_);\(#,##0.0\%\);#,##0.0\%_);@_)"/>
    <numFmt numFmtId="272" formatCode="#,##0.0%_);\(#,##0.0%\)"/>
    <numFmt numFmtId="273" formatCode="0.0*100"/>
    <numFmt numFmtId="274" formatCode="0.0%&quot;Sales&quot;"/>
    <numFmt numFmtId="275" formatCode="\£#,##0.00_);[Red]\(\£#,##0.00\)"/>
    <numFmt numFmtId="276" formatCode="#,##0.00\x"/>
    <numFmt numFmtId="277" formatCode="#,##0.00_x"/>
    <numFmt numFmtId="278" formatCode="&quot;$&quot;#,##0.0;\(&quot;$&quot;#,##0.0\)"/>
    <numFmt numFmtId="279" formatCode="#,##0.00000000000000"/>
    <numFmt numFmtId="280" formatCode="#,##0.000%;\-#,##0.000%;\-\%"/>
    <numFmt numFmtId="281" formatCode="#,##0.000;\-#,##0.000;\-\ "/>
    <numFmt numFmtId="282" formatCode="0.0_x"/>
    <numFmt numFmtId="283" formatCode="0.0\x"/>
    <numFmt numFmtId="284" formatCode="&quot;$&quot;#\ ?/?"/>
    <numFmt numFmtId="285" formatCode="&quot;TFCF: &quot;#,##0_);[Red]&quot;No! &quot;\(#,##0\)"/>
    <numFmt numFmtId="286" formatCode=";;;"/>
    <numFmt numFmtId="287" formatCode="#.##0,"/>
    <numFmt numFmtId="288" formatCode="_-&quot;F&quot;\ * #,##0_-;_-&quot;F&quot;\ * #,##0\-;_-&quot;F&quot;\ * &quot;-&quot;_-;_-@_-"/>
    <numFmt numFmtId="289" formatCode="_-&quot;F&quot;\ * #,##0.00_-;_-&quot;F&quot;\ * #,##0.00\-;_-&quot;F&quot;\ * &quot;-&quot;??_-;_-@_-"/>
    <numFmt numFmtId="290" formatCode="&quot;$&quot;#,##0.000_);\(&quot;$&quot;#,##0.000\)"/>
    <numFmt numFmtId="291" formatCode="0\ \ ;\(0\)\ \ \ "/>
    <numFmt numFmtId="292" formatCode="\¥#,##0_);\(\¥#,##0\)"/>
    <numFmt numFmtId="293" formatCode="_-* #,##0_-;\-* #,##0_-;_-* &quot;-&quot;??_-;_-@_-"/>
  </numFmts>
  <fonts count="1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2"/>
      <name val="Helv"/>
    </font>
    <font>
      <sz val="10"/>
      <name val="MS Sans Serif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MS Sans Serif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7"/>
      <name val="Helvetica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Helvetica"/>
      <family val="2"/>
    </font>
    <font>
      <sz val="8"/>
      <color indexed="12"/>
      <name val="Tms Rmn"/>
    </font>
    <font>
      <sz val="8"/>
      <color indexed="12"/>
      <name val="Helvetica"/>
      <family val="2"/>
    </font>
    <font>
      <sz val="8"/>
      <name val="Palatino"/>
      <family val="1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u val="singleAccounting"/>
      <sz val="10"/>
      <name val="Arial"/>
      <family val="2"/>
    </font>
    <font>
      <b/>
      <sz val="1"/>
      <color indexed="8"/>
      <name val="Courier"/>
      <family val="3"/>
    </font>
    <font>
      <sz val="12"/>
      <color indexed="24"/>
      <name val="Arial"/>
      <family val="2"/>
    </font>
    <font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u/>
      <sz val="8"/>
      <name val="Arial"/>
      <family val="2"/>
    </font>
    <font>
      <sz val="10"/>
      <color indexed="24"/>
      <name val="Arial"/>
      <family val="2"/>
    </font>
    <font>
      <sz val="1"/>
      <color indexed="8"/>
      <name val="Courier"/>
      <family val="3"/>
    </font>
    <font>
      <sz val="10"/>
      <name val="Palatino Linotype"/>
      <family val="1"/>
    </font>
    <font>
      <sz val="10"/>
      <name val="Helvetica"/>
      <family val="2"/>
    </font>
    <font>
      <b/>
      <sz val="9"/>
      <name val="CG Times"/>
      <family val="1"/>
    </font>
    <font>
      <b/>
      <sz val="8"/>
      <color indexed="14"/>
      <name val="Arial"/>
      <family val="2"/>
    </font>
    <font>
      <b/>
      <sz val="10"/>
      <color indexed="8"/>
      <name val="Arial"/>
      <family val="2"/>
    </font>
    <font>
      <sz val="8"/>
      <name val="Helv"/>
    </font>
    <font>
      <sz val="8"/>
      <color indexed="18"/>
      <name val="Times New Roman"/>
      <family val="1"/>
    </font>
    <font>
      <sz val="8"/>
      <color indexed="12"/>
      <name val="Arial"/>
      <family val="2"/>
    </font>
    <font>
      <u val="doubleAccounting"/>
      <sz val="10"/>
      <name val="Arial"/>
      <family val="2"/>
    </font>
    <font>
      <sz val="11"/>
      <color indexed="62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2"/>
      <color indexed="12"/>
      <name val="Book Antiqua"/>
      <family val="1"/>
    </font>
    <font>
      <sz val="10"/>
      <name val="Century Schoolbook"/>
      <family val="1"/>
    </font>
    <font>
      <sz val="7"/>
      <name val="Palatino"/>
      <family val="1"/>
    </font>
    <font>
      <sz val="11"/>
      <name val="Times New Roman"/>
      <family val="1"/>
    </font>
    <font>
      <b/>
      <sz val="8"/>
      <name val="MS Sans Serif"/>
      <family val="2"/>
    </font>
    <font>
      <sz val="10.5"/>
      <name val="Times New Roman"/>
      <family val="1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8"/>
      <color indexed="39"/>
      <name val="Arial"/>
      <family val="2"/>
    </font>
    <font>
      <sz val="8"/>
      <color indexed="12"/>
      <name val="Palatino"/>
      <family val="1"/>
    </font>
    <font>
      <b/>
      <sz val="12"/>
      <color indexed="16"/>
      <name val="Arial MT"/>
    </font>
    <font>
      <b/>
      <sz val="10"/>
      <color indexed="16"/>
      <name val="Arial MT"/>
    </font>
    <font>
      <sz val="7"/>
      <name val="Times"/>
      <family val="1"/>
    </font>
    <font>
      <sz val="7"/>
      <name val="Times"/>
      <family val="1"/>
    </font>
    <font>
      <sz val="8"/>
      <color indexed="8"/>
      <name val="Helv"/>
    </font>
    <font>
      <b/>
      <sz val="9.75"/>
      <name val="Helv"/>
    </font>
    <font>
      <sz val="10"/>
      <color indexed="20"/>
      <name val="Times New Roman"/>
      <family val="1"/>
    </font>
    <font>
      <b/>
      <sz val="10"/>
      <color indexed="12"/>
      <name val="Arial"/>
      <family val="2"/>
    </font>
    <font>
      <sz val="8"/>
      <name val="MS Sans Serif"/>
      <family val="2"/>
    </font>
    <font>
      <sz val="11"/>
      <color theme="1"/>
      <name val="Tahoma"/>
      <family val="2"/>
    </font>
    <font>
      <sz val="8"/>
      <color indexed="23"/>
      <name val="Arial Narrow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SWISS"/>
      <family val="2"/>
    </font>
    <font>
      <b/>
      <i/>
      <sz val="16"/>
      <name val="Helv"/>
    </font>
    <font>
      <sz val="11"/>
      <name val="Calibri"/>
      <family val="2"/>
    </font>
    <font>
      <sz val="10"/>
      <name val="Verdana"/>
      <family val="2"/>
    </font>
    <font>
      <sz val="9"/>
      <name val="Geneva"/>
      <family val="2"/>
    </font>
    <font>
      <sz val="12"/>
      <name val="Courier"/>
      <family val="3"/>
    </font>
    <font>
      <sz val="10"/>
      <name val="Palatino"/>
      <family val="1"/>
    </font>
    <font>
      <sz val="8"/>
      <name val="Helvetica"/>
      <family val="2"/>
    </font>
    <font>
      <sz val="10"/>
      <name val="Arial CE"/>
      <charset val="238"/>
    </font>
    <font>
      <sz val="10"/>
      <name val="CG Times"/>
      <family val="1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i/>
      <sz val="8"/>
      <name val="Times New Roman"/>
      <family val="1"/>
    </font>
    <font>
      <i/>
      <sz val="8"/>
      <name val="Arial"/>
      <family val="2"/>
    </font>
    <font>
      <sz val="10"/>
      <name val="Book Antiqua"/>
      <family val="1"/>
    </font>
    <font>
      <i/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MS Sans Serif"/>
      <family val="2"/>
    </font>
    <font>
      <b/>
      <sz val="8"/>
      <color indexed="10"/>
      <name val="Arial"/>
      <family val="2"/>
    </font>
    <font>
      <sz val="8"/>
      <color indexed="14"/>
      <name val="Helvetica"/>
      <family val="2"/>
    </font>
    <font>
      <sz val="8"/>
      <color indexed="14"/>
      <name val="Helvetica"/>
      <family val="2"/>
    </font>
    <font>
      <sz val="9.5"/>
      <color indexed="23"/>
      <name val="Helvetica-Black"/>
    </font>
    <font>
      <b/>
      <sz val="12"/>
      <color indexed="56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0"/>
      <name val="Century Schoolbook"/>
      <family val="1"/>
    </font>
    <font>
      <sz val="10"/>
      <name val="Futura UBS Bk"/>
      <family val="2"/>
    </font>
    <font>
      <b/>
      <sz val="7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7"/>
      <name val="Times New Roman"/>
      <family val="1"/>
    </font>
    <font>
      <sz val="6"/>
      <name val="Arial"/>
      <family val="2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1"/>
      <color indexed="10"/>
      <name val="Calibri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9"/>
      <name val="Arial"/>
      <family val="2"/>
    </font>
    <font>
      <b/>
      <i/>
      <u/>
      <sz val="12"/>
      <color indexed="8"/>
      <name val="Arial MT"/>
    </font>
    <font>
      <sz val="9"/>
      <name val="CG Times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b/>
      <sz val="8"/>
      <name val="Palatino"/>
      <family val="1"/>
    </font>
    <font>
      <b/>
      <sz val="7"/>
      <color indexed="12"/>
      <name val="Arial"/>
      <family val="2"/>
    </font>
    <font>
      <u/>
      <sz val="8"/>
      <color indexed="8"/>
      <name val="Arial"/>
      <family val="2"/>
    </font>
    <font>
      <i/>
      <sz val="12"/>
      <color indexed="8"/>
      <name val="Arial MT"/>
    </font>
    <font>
      <sz val="9"/>
      <color indexed="9"/>
      <name val="Arial Narrow"/>
      <family val="2"/>
    </font>
    <font>
      <sz val="8"/>
      <color indexed="9"/>
      <name val="Arial"/>
      <family val="2"/>
    </font>
    <font>
      <b/>
      <i/>
      <sz val="8"/>
      <name val="Helv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sz val="10"/>
      <color rgb="FF0000CC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3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</borders>
  <cellStyleXfs count="1682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2" fillId="14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7" fillId="0" borderId="0"/>
    <xf numFmtId="18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15" borderId="0" applyNumberFormat="0" applyFont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Protection="0">
      <alignment horizontal="right"/>
    </xf>
    <xf numFmtId="0" fontId="37" fillId="0" borderId="0" applyNumberFormat="0" applyFill="0" applyBorder="0" applyProtection="0">
      <alignment vertical="top"/>
    </xf>
    <xf numFmtId="0" fontId="37" fillId="0" borderId="0" applyNumberFormat="0" applyFill="0" applyBorder="0" applyProtection="0">
      <alignment vertical="top"/>
    </xf>
    <xf numFmtId="0" fontId="37" fillId="0" borderId="0" applyNumberFormat="0" applyFill="0" applyBorder="0" applyProtection="0">
      <alignment vertical="top"/>
    </xf>
    <xf numFmtId="0" fontId="37" fillId="0" borderId="0" applyNumberFormat="0" applyFill="0" applyBorder="0" applyProtection="0">
      <alignment vertical="top"/>
    </xf>
    <xf numFmtId="0" fontId="37" fillId="0" borderId="0" applyNumberFormat="0" applyFill="0" applyBorder="0" applyProtection="0">
      <alignment vertical="top"/>
    </xf>
    <xf numFmtId="0" fontId="37" fillId="0" borderId="0" applyNumberFormat="0" applyFill="0" applyBorder="0" applyProtection="0">
      <alignment vertical="top"/>
    </xf>
    <xf numFmtId="0" fontId="37" fillId="0" borderId="0" applyNumberFormat="0" applyFill="0" applyBorder="0" applyProtection="0">
      <alignment vertical="top"/>
    </xf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8" fillId="0" borderId="86" applyNumberFormat="0" applyFill="0" applyAlignment="0" applyProtection="0"/>
    <xf numFmtId="0" fontId="39" fillId="0" borderId="87" applyNumberFormat="0" applyFill="0" applyProtection="0">
      <alignment horizontal="center"/>
    </xf>
    <xf numFmtId="0" fontId="39" fillId="0" borderId="87" applyNumberFormat="0" applyFill="0" applyProtection="0">
      <alignment horizontal="center"/>
    </xf>
    <xf numFmtId="0" fontId="39" fillId="0" borderId="87" applyNumberFormat="0" applyFill="0" applyProtection="0">
      <alignment horizontal="center"/>
    </xf>
    <xf numFmtId="0" fontId="39" fillId="0" borderId="87" applyNumberFormat="0" applyFill="0" applyProtection="0">
      <alignment horizontal="center"/>
    </xf>
    <xf numFmtId="0" fontId="39" fillId="0" borderId="87" applyNumberFormat="0" applyFill="0" applyProtection="0">
      <alignment horizontal="center"/>
    </xf>
    <xf numFmtId="0" fontId="39" fillId="0" borderId="87" applyNumberFormat="0" applyFill="0" applyProtection="0">
      <alignment horizontal="center"/>
    </xf>
    <xf numFmtId="0" fontId="39" fillId="0" borderId="87" applyNumberFormat="0" applyFill="0" applyProtection="0">
      <alignment horizontal="center"/>
    </xf>
    <xf numFmtId="0" fontId="39" fillId="0" borderId="87" applyNumberFormat="0" applyFill="0" applyProtection="0">
      <alignment horizontal="center"/>
    </xf>
    <xf numFmtId="0" fontId="39" fillId="0" borderId="87" applyNumberFormat="0" applyFill="0" applyProtection="0">
      <alignment horizontal="center"/>
    </xf>
    <xf numFmtId="0" fontId="39" fillId="0" borderId="87" applyNumberFormat="0" applyFill="0" applyProtection="0">
      <alignment horizontal="center"/>
    </xf>
    <xf numFmtId="0" fontId="39" fillId="0" borderId="87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189" fontId="41" fillId="0" borderId="0">
      <alignment horizontal="left"/>
    </xf>
    <xf numFmtId="190" fontId="42" fillId="0" borderId="0">
      <alignment horizontal="left"/>
    </xf>
    <xf numFmtId="191" fontId="43" fillId="0" borderId="88" applyBorder="0" applyAlignment="0">
      <alignment horizontal="center" vertical="center"/>
    </xf>
    <xf numFmtId="192" fontId="29" fillId="0" borderId="0"/>
    <xf numFmtId="192" fontId="29" fillId="0" borderId="0"/>
    <xf numFmtId="191" fontId="31" fillId="0" borderId="88" applyBorder="0" applyAlignment="0">
      <alignment horizontal="center"/>
    </xf>
    <xf numFmtId="191" fontId="5" fillId="0" borderId="88" applyBorder="0" applyAlignment="0">
      <alignment horizontal="center" vertical="center"/>
    </xf>
    <xf numFmtId="191" fontId="3" fillId="0" borderId="88" applyBorder="0" applyAlignment="0">
      <alignment horizontal="center" vertical="center"/>
    </xf>
    <xf numFmtId="0" fontId="26" fillId="16" borderId="0" applyNumberFormat="0" applyBorder="0" applyAlignment="0" applyProtection="0"/>
    <xf numFmtId="180" fontId="26" fillId="16" borderId="0" applyNumberFormat="0" applyBorder="0" applyAlignment="0" applyProtection="0"/>
    <xf numFmtId="0" fontId="26" fillId="17" borderId="0" applyNumberFormat="0" applyBorder="0" applyAlignment="0" applyProtection="0"/>
    <xf numFmtId="180" fontId="26" fillId="17" borderId="0" applyNumberFormat="0" applyBorder="0" applyAlignment="0" applyProtection="0"/>
    <xf numFmtId="0" fontId="26" fillId="18" borderId="0" applyNumberFormat="0" applyBorder="0" applyAlignment="0" applyProtection="0"/>
    <xf numFmtId="18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6" fillId="19" borderId="0" applyNumberFormat="0" applyBorder="0" applyAlignment="0" applyProtection="0"/>
    <xf numFmtId="0" fontId="26" fillId="20" borderId="0" applyNumberFormat="0" applyBorder="0" applyAlignment="0" applyProtection="0"/>
    <xf numFmtId="180" fontId="26" fillId="20" borderId="0" applyNumberFormat="0" applyBorder="0" applyAlignment="0" applyProtection="0"/>
    <xf numFmtId="0" fontId="26" fillId="21" borderId="0" applyNumberFormat="0" applyBorder="0" applyAlignment="0" applyProtection="0"/>
    <xf numFmtId="180" fontId="26" fillId="21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180" fontId="26" fillId="22" borderId="0" applyNumberFormat="0" applyBorder="0" applyAlignment="0" applyProtection="0"/>
    <xf numFmtId="0" fontId="26" fillId="23" borderId="0" applyNumberFormat="0" applyBorder="0" applyAlignment="0" applyProtection="0"/>
    <xf numFmtId="180" fontId="26" fillId="23" borderId="0" applyNumberFormat="0" applyBorder="0" applyAlignment="0" applyProtection="0"/>
    <xf numFmtId="0" fontId="26" fillId="24" borderId="0" applyNumberFormat="0" applyBorder="0" applyAlignment="0" applyProtection="0"/>
    <xf numFmtId="180" fontId="26" fillId="24" borderId="0" applyNumberFormat="0" applyBorder="0" applyAlignment="0" applyProtection="0"/>
    <xf numFmtId="0" fontId="26" fillId="19" borderId="0" applyNumberFormat="0" applyBorder="0" applyAlignment="0" applyProtection="0"/>
    <xf numFmtId="180" fontId="26" fillId="19" borderId="0" applyNumberFormat="0" applyBorder="0" applyAlignment="0" applyProtection="0"/>
    <xf numFmtId="0" fontId="26" fillId="22" borderId="0" applyNumberFormat="0" applyBorder="0" applyAlignment="0" applyProtection="0"/>
    <xf numFmtId="180" fontId="26" fillId="22" borderId="0" applyNumberFormat="0" applyBorder="0" applyAlignment="0" applyProtection="0"/>
    <xf numFmtId="0" fontId="26" fillId="25" borderId="0" applyNumberFormat="0" applyBorder="0" applyAlignment="0" applyProtection="0"/>
    <xf numFmtId="180" fontId="26" fillId="2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44" fillId="0" borderId="0"/>
    <xf numFmtId="0" fontId="45" fillId="0" borderId="0"/>
    <xf numFmtId="0" fontId="46" fillId="26" borderId="0" applyNumberFormat="0" applyBorder="0" applyAlignment="0" applyProtection="0"/>
    <xf numFmtId="180" fontId="46" fillId="26" borderId="0" applyNumberFormat="0" applyBorder="0" applyAlignment="0" applyProtection="0"/>
    <xf numFmtId="0" fontId="46" fillId="23" borderId="0" applyNumberFormat="0" applyBorder="0" applyAlignment="0" applyProtection="0"/>
    <xf numFmtId="180" fontId="46" fillId="23" borderId="0" applyNumberFormat="0" applyBorder="0" applyAlignment="0" applyProtection="0"/>
    <xf numFmtId="0" fontId="46" fillId="24" borderId="0" applyNumberFormat="0" applyBorder="0" applyAlignment="0" applyProtection="0"/>
    <xf numFmtId="180" fontId="46" fillId="24" borderId="0" applyNumberFormat="0" applyBorder="0" applyAlignment="0" applyProtection="0"/>
    <xf numFmtId="0" fontId="46" fillId="27" borderId="0" applyNumberFormat="0" applyBorder="0" applyAlignment="0" applyProtection="0"/>
    <xf numFmtId="180" fontId="46" fillId="27" borderId="0" applyNumberFormat="0" applyBorder="0" applyAlignment="0" applyProtection="0"/>
    <xf numFmtId="0" fontId="46" fillId="28" borderId="0" applyNumberFormat="0" applyBorder="0" applyAlignment="0" applyProtection="0"/>
    <xf numFmtId="180" fontId="46" fillId="28" borderId="0" applyNumberFormat="0" applyBorder="0" applyAlignment="0" applyProtection="0"/>
    <xf numFmtId="0" fontId="46" fillId="29" borderId="0" applyNumberFormat="0" applyBorder="0" applyAlignment="0" applyProtection="0"/>
    <xf numFmtId="180" fontId="46" fillId="29" borderId="0" applyNumberFormat="0" applyBorder="0" applyAlignment="0" applyProtection="0"/>
    <xf numFmtId="0" fontId="46" fillId="26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Font="0" applyFill="0"/>
    <xf numFmtId="180" fontId="47" fillId="30" borderId="0" applyFont="0" applyFill="0"/>
    <xf numFmtId="180" fontId="46" fillId="31" borderId="0" applyNumberFormat="0" applyBorder="0" applyAlignment="0" applyProtection="0"/>
    <xf numFmtId="0" fontId="46" fillId="32" borderId="0" applyNumberFormat="0" applyBorder="0" applyAlignment="0" applyProtection="0"/>
    <xf numFmtId="180" fontId="46" fillId="32" borderId="0" applyNumberFormat="0" applyBorder="0" applyAlignment="0" applyProtection="0"/>
    <xf numFmtId="0" fontId="46" fillId="33" borderId="0" applyNumberFormat="0" applyBorder="0" applyAlignment="0" applyProtection="0"/>
    <xf numFmtId="180" fontId="46" fillId="33" borderId="0" applyNumberFormat="0" applyBorder="0" applyAlignment="0" applyProtection="0"/>
    <xf numFmtId="0" fontId="46" fillId="27" borderId="0" applyNumberFormat="0" applyBorder="0" applyAlignment="0" applyProtection="0"/>
    <xf numFmtId="180" fontId="46" fillId="27" borderId="0" applyNumberFormat="0" applyBorder="0" applyAlignment="0" applyProtection="0"/>
    <xf numFmtId="0" fontId="46" fillId="28" borderId="0" applyNumberFormat="0" applyBorder="0" applyAlignment="0" applyProtection="0"/>
    <xf numFmtId="180" fontId="46" fillId="28" borderId="0" applyNumberFormat="0" applyBorder="0" applyAlignment="0" applyProtection="0"/>
    <xf numFmtId="0" fontId="46" fillId="34" borderId="0" applyNumberFormat="0" applyBorder="0" applyAlignment="0" applyProtection="0"/>
    <xf numFmtId="180" fontId="46" fillId="34" borderId="0" applyNumberFormat="0" applyBorder="0" applyAlignment="0" applyProtection="0"/>
    <xf numFmtId="193" fontId="31" fillId="12" borderId="89">
      <alignment horizontal="center" vertical="center"/>
    </xf>
    <xf numFmtId="193" fontId="31" fillId="12" borderId="89">
      <alignment horizontal="center" vertical="center"/>
    </xf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0" fontId="34" fillId="0" borderId="0" applyNumberFormat="0" applyFill="0" applyBorder="0" applyAlignment="0" applyProtection="0"/>
    <xf numFmtId="0" fontId="48" fillId="0" borderId="9">
      <protection hidden="1"/>
    </xf>
    <xf numFmtId="0" fontId="49" fillId="35" borderId="9" applyNumberFormat="0" applyFont="0" applyBorder="0" applyAlignment="0" applyProtection="0">
      <protection hidden="1"/>
    </xf>
    <xf numFmtId="0" fontId="50" fillId="17" borderId="0" applyNumberFormat="0" applyBorder="0" applyAlignment="0" applyProtection="0"/>
    <xf numFmtId="180" fontId="50" fillId="17" borderId="0" applyNumberFormat="0" applyBorder="0" applyAlignment="0" applyProtection="0"/>
    <xf numFmtId="0" fontId="28" fillId="0" borderId="0" applyNumberFormat="0" applyFill="0" applyBorder="0" applyAlignment="0" applyProtection="0">
      <alignment horizontal="center"/>
    </xf>
    <xf numFmtId="0" fontId="51" fillId="0" borderId="0" applyNumberFormat="0" applyFill="0" applyBorder="0" applyAlignment="0" applyProtection="0"/>
    <xf numFmtId="180" fontId="51" fillId="0" borderId="0" applyNumberFormat="0" applyFill="0" applyBorder="0" applyAlignment="0" applyProtection="0"/>
    <xf numFmtId="0" fontId="52" fillId="13" borderId="0" applyNumberFormat="0" applyFill="0" applyBorder="0" applyAlignment="0" applyProtection="0">
      <protection locked="0"/>
    </xf>
    <xf numFmtId="180" fontId="52" fillId="13" borderId="0" applyNumberFormat="0" applyFill="0" applyBorder="0" applyAlignment="0" applyProtection="0">
      <protection locked="0"/>
    </xf>
    <xf numFmtId="194" fontId="29" fillId="0" borderId="0" applyNumberFormat="0" applyFont="0" applyAlignment="0"/>
    <xf numFmtId="0" fontId="42" fillId="0" borderId="0" applyFont="0" applyFill="0" applyBorder="0" applyAlignment="0" applyProtection="0">
      <alignment horizontal="right"/>
    </xf>
    <xf numFmtId="194" fontId="29" fillId="0" borderId="0" applyNumberFormat="0" applyFont="0" applyAlignment="0"/>
    <xf numFmtId="14" fontId="53" fillId="0" borderId="0" applyNumberFormat="0" applyFill="0" applyBorder="0" applyAlignment="0" applyProtection="0">
      <alignment horizontal="center"/>
    </xf>
    <xf numFmtId="0" fontId="54" fillId="0" borderId="0" applyNumberFormat="0" applyFill="0" applyBorder="0" applyAlignment="0" applyProtection="0"/>
    <xf numFmtId="14" fontId="55" fillId="0" borderId="0" applyNumberFormat="0" applyFill="0" applyBorder="0" applyAlignment="0" applyProtection="0">
      <alignment horizontal="center"/>
    </xf>
    <xf numFmtId="14" fontId="55" fillId="0" borderId="0" applyNumberFormat="0" applyFill="0" applyBorder="0" applyAlignment="0" applyProtection="0">
      <alignment horizontal="center"/>
    </xf>
    <xf numFmtId="195" fontId="56" fillId="0" borderId="0" applyBorder="0" applyProtection="0"/>
    <xf numFmtId="196" fontId="7" fillId="0" borderId="0"/>
    <xf numFmtId="0" fontId="19" fillId="0" borderId="0"/>
    <xf numFmtId="0" fontId="57" fillId="13" borderId="49" applyNumberFormat="0" applyFill="0" applyBorder="0" applyAlignment="0" applyProtection="0">
      <protection locked="0"/>
    </xf>
    <xf numFmtId="180" fontId="57" fillId="13" borderId="49" applyNumberFormat="0" applyFill="0" applyBorder="0" applyAlignment="0" applyProtection="0">
      <protection locked="0"/>
    </xf>
    <xf numFmtId="0" fontId="58" fillId="18" borderId="0" applyNumberFormat="0" applyBorder="0" applyAlignment="0" applyProtection="0"/>
    <xf numFmtId="0" fontId="25" fillId="0" borderId="14" applyNumberFormat="0" applyFont="0" applyFill="0" applyAlignment="0" applyProtection="0"/>
    <xf numFmtId="0" fontId="25" fillId="0" borderId="14" applyNumberFormat="0" applyFont="0" applyFill="0" applyAlignment="0" applyProtection="0"/>
    <xf numFmtId="0" fontId="25" fillId="0" borderId="90" applyNumberFormat="0" applyFont="0" applyFill="0" applyAlignment="0" applyProtection="0"/>
    <xf numFmtId="180" fontId="25" fillId="0" borderId="90" applyNumberFormat="0" applyFont="0" applyFill="0" applyAlignment="0" applyProtection="0"/>
    <xf numFmtId="0" fontId="59" fillId="0" borderId="85" applyFill="0" applyProtection="0">
      <alignment horizontal="right"/>
    </xf>
    <xf numFmtId="197" fontId="60" fillId="0" borderId="0" applyFont="0" applyFill="0" applyBorder="0" applyAlignment="0" applyProtection="0"/>
    <xf numFmtId="198" fontId="61" fillId="0" borderId="0">
      <protection locked="0"/>
    </xf>
    <xf numFmtId="198" fontId="61" fillId="0" borderId="0">
      <protection locked="0"/>
    </xf>
    <xf numFmtId="0" fontId="3" fillId="36" borderId="83" applyNumberFormat="0" applyFont="0" applyBorder="0" applyAlignment="0">
      <alignment horizontal="left" vertical="center"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5" borderId="91" applyNumberFormat="0" applyAlignment="0" applyProtection="0"/>
    <xf numFmtId="0" fontId="64" fillId="35" borderId="91" applyNumberFormat="0" applyAlignment="0" applyProtection="0"/>
    <xf numFmtId="0" fontId="64" fillId="35" borderId="91" applyNumberFormat="0" applyAlignment="0" applyProtection="0"/>
    <xf numFmtId="0" fontId="64" fillId="35" borderId="91" applyNumberFormat="0" applyAlignment="0" applyProtection="0"/>
    <xf numFmtId="0" fontId="65" fillId="37" borderId="92" applyNumberFormat="0" applyAlignment="0" applyProtection="0"/>
    <xf numFmtId="0" fontId="66" fillId="0" borderId="93" applyNumberFormat="0" applyFill="0" applyAlignment="0" applyProtection="0"/>
    <xf numFmtId="0" fontId="19" fillId="0" borderId="0" applyNumberFormat="0" applyFont="0" applyFill="0" applyBorder="0" applyProtection="0">
      <alignment horizontal="center" vertical="center" wrapText="1"/>
    </xf>
    <xf numFmtId="199" fontId="7" fillId="0" borderId="84" applyFont="0" applyFill="0" applyBorder="0" applyProtection="0">
      <alignment horizontal="right"/>
    </xf>
    <xf numFmtId="199" fontId="7" fillId="0" borderId="84" applyFont="0" applyFill="0" applyBorder="0" applyProtection="0">
      <alignment horizontal="right"/>
    </xf>
    <xf numFmtId="0" fontId="65" fillId="37" borderId="92" applyNumberFormat="0" applyAlignment="0" applyProtection="0"/>
    <xf numFmtId="180" fontId="65" fillId="37" borderId="92" applyNumberFormat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Protection="0">
      <alignment horizontal="right"/>
    </xf>
    <xf numFmtId="180" fontId="67" fillId="0" borderId="0" applyNumberFormat="0" applyFill="0" applyBorder="0" applyProtection="0">
      <alignment horizontal="right"/>
    </xf>
    <xf numFmtId="172" fontId="68" fillId="0" borderId="0" applyFont="0" applyFill="0" applyBorder="0" applyAlignment="0" applyProtection="0"/>
    <xf numFmtId="200" fontId="69" fillId="0" borderId="0">
      <protection locked="0"/>
    </xf>
    <xf numFmtId="4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40" fontId="24" fillId="0" borderId="0" applyFont="0" applyFill="0" applyBorder="0" applyAlignment="0" applyProtection="0">
      <alignment horizontal="center"/>
    </xf>
    <xf numFmtId="204" fontId="24" fillId="0" borderId="0" applyFont="0" applyFill="0" applyBorder="0" applyAlignment="0" applyProtection="0">
      <alignment horizontal="center"/>
    </xf>
    <xf numFmtId="205" fontId="56" fillId="0" borderId="0" applyFont="0" applyFill="0" applyBorder="0" applyAlignment="0" applyProtection="0">
      <alignment horizontal="right"/>
    </xf>
    <xf numFmtId="206" fontId="56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207" fontId="56" fillId="0" borderId="0" applyFont="0" applyFill="0" applyBorder="0" applyAlignment="0" applyProtection="0">
      <alignment horizontal="right"/>
    </xf>
    <xf numFmtId="207" fontId="56" fillId="0" borderId="0" applyFont="0" applyFill="0" applyBorder="0" applyAlignment="0" applyProtection="0">
      <alignment horizontal="right"/>
    </xf>
    <xf numFmtId="43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08" fontId="56" fillId="0" borderId="0" applyFont="0" applyFill="0" applyBorder="0" applyAlignment="0" applyProtection="0">
      <alignment horizontal="righ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09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56" fillId="0" borderId="0" applyFont="0" applyFill="0" applyBorder="0" applyAlignment="0" applyProtection="0">
      <alignment horizontal="right"/>
    </xf>
    <xf numFmtId="43" fontId="19" fillId="0" borderId="0" applyFont="0" applyFill="0" applyBorder="0" applyAlignment="0" applyProtection="0"/>
    <xf numFmtId="40" fontId="7" fillId="0" borderId="0" applyFont="0" applyFill="0" applyBorder="0" applyProtection="0">
      <alignment horizontal="right"/>
    </xf>
    <xf numFmtId="192" fontId="29" fillId="0" borderId="0"/>
    <xf numFmtId="192" fontId="29" fillId="0" borderId="0"/>
    <xf numFmtId="43" fontId="7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2" fillId="0" borderId="0" applyFont="0" applyFill="0" applyBorder="0" applyAlignment="0" applyProtection="0"/>
    <xf numFmtId="37" fontId="72" fillId="38" borderId="1">
      <alignment horizontal="right"/>
    </xf>
    <xf numFmtId="2" fontId="7" fillId="39" borderId="0"/>
    <xf numFmtId="191" fontId="73" fillId="0" borderId="0"/>
    <xf numFmtId="49" fontId="74" fillId="40" borderId="94" applyNumberFormat="0" applyBorder="0" applyAlignment="0">
      <alignment horizontal="left" vertical="center"/>
    </xf>
    <xf numFmtId="210" fontId="69" fillId="0" borderId="0">
      <protection locked="0"/>
    </xf>
    <xf numFmtId="211" fontId="7" fillId="0" borderId="0" applyFont="0" applyFill="0" applyBorder="0" applyAlignment="0" applyProtection="0"/>
    <xf numFmtId="212" fontId="19" fillId="0" borderId="0" applyFont="0" applyFill="0" applyBorder="0" applyAlignment="0" applyProtection="0"/>
    <xf numFmtId="199" fontId="25" fillId="0" borderId="0" applyFont="0" applyFill="0" applyBorder="0" applyAlignment="0" applyProtection="0"/>
    <xf numFmtId="199" fontId="7" fillId="0" borderId="0" applyBorder="0"/>
    <xf numFmtId="199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56" fillId="0" borderId="0" applyFont="0" applyFill="0" applyBorder="0" applyAlignment="0" applyProtection="0">
      <alignment horizontal="right"/>
    </xf>
    <xf numFmtId="215" fontId="56" fillId="0" borderId="0" applyFont="0" applyFill="0" applyBorder="0" applyAlignment="0" applyProtection="0">
      <alignment horizontal="right"/>
    </xf>
    <xf numFmtId="216" fontId="49" fillId="0" borderId="0" applyFont="0" applyFill="0" applyBorder="0" applyAlignment="0" applyProtection="0"/>
    <xf numFmtId="217" fontId="70" fillId="0" borderId="0" applyFont="0" applyFill="0" applyBorder="0" applyAlignment="0" applyProtection="0"/>
    <xf numFmtId="173" fontId="26" fillId="0" borderId="0" applyFont="0" applyFill="0" applyBorder="0" applyAlignment="0" applyProtection="0"/>
    <xf numFmtId="218" fontId="28" fillId="0" borderId="0" applyFont="0" applyFill="0" applyBorder="0" applyAlignment="0" applyProtection="0"/>
    <xf numFmtId="0" fontId="71" fillId="0" borderId="0" applyFont="0" applyFill="0" applyBorder="0" applyAlignment="0" applyProtection="0"/>
    <xf numFmtId="219" fontId="68" fillId="0" borderId="0" applyFont="0" applyFill="0" applyBorder="0" applyAlignment="0" applyProtection="0"/>
    <xf numFmtId="219" fontId="62" fillId="0" borderId="0" applyFont="0" applyFill="0" applyBorder="0" applyAlignment="0" applyProtection="0"/>
    <xf numFmtId="220" fontId="56" fillId="0" borderId="0" applyFill="0" applyBorder="0" applyProtection="0">
      <alignment vertical="center"/>
    </xf>
    <xf numFmtId="221" fontId="75" fillId="0" borderId="0" applyFill="0" applyBorder="0">
      <alignment horizontal="right"/>
    </xf>
    <xf numFmtId="198" fontId="69" fillId="0" borderId="0">
      <protection locked="0"/>
    </xf>
    <xf numFmtId="199" fontId="76" fillId="0" borderId="0" applyNumberFormat="0" applyFill="0" applyBorder="0" applyAlignment="0"/>
    <xf numFmtId="0" fontId="29" fillId="41" borderId="0" applyNumberFormat="0" applyFont="0" applyBorder="0" applyAlignment="0" applyProtection="0">
      <protection locked="0"/>
    </xf>
    <xf numFmtId="191" fontId="25" fillId="0" borderId="0" applyFont="0" applyFill="0" applyBorder="0" applyProtection="0">
      <alignment horizontal="right"/>
    </xf>
    <xf numFmtId="222" fontId="77" fillId="36" borderId="10" applyFont="0" applyFill="0" applyBorder="0" applyAlignment="0" applyProtection="0"/>
    <xf numFmtId="222" fontId="29" fillId="36" borderId="0" applyFont="0" applyFill="0" applyBorder="0" applyAlignment="0" applyProtection="0"/>
    <xf numFmtId="17" fontId="3" fillId="0" borderId="0" applyFill="0" applyBorder="0">
      <alignment horizontal="right"/>
    </xf>
    <xf numFmtId="17" fontId="3" fillId="0" borderId="0" applyFill="0" applyBorder="0">
      <alignment horizontal="right"/>
    </xf>
    <xf numFmtId="223" fontId="3" fillId="0" borderId="95"/>
    <xf numFmtId="0" fontId="62" fillId="0" borderId="0" applyFont="0" applyFill="0" applyBorder="0" applyAlignment="0" applyProtection="0"/>
    <xf numFmtId="15" fontId="7" fillId="0" borderId="0" applyFont="0" applyFill="0" applyBorder="0" applyProtection="0">
      <alignment horizontal="right"/>
    </xf>
    <xf numFmtId="15" fontId="7" fillId="0" borderId="0" applyFont="0" applyFill="0" applyBorder="0" applyProtection="0">
      <alignment horizontal="right"/>
    </xf>
    <xf numFmtId="15" fontId="7" fillId="0" borderId="0" applyFont="0" applyFill="0" applyBorder="0" applyProtection="0">
      <alignment horizontal="right"/>
    </xf>
    <xf numFmtId="15" fontId="7" fillId="0" borderId="0" applyFont="0" applyFill="0" applyBorder="0" applyProtection="0">
      <alignment horizontal="right"/>
    </xf>
    <xf numFmtId="15" fontId="7" fillId="0" borderId="0" applyFont="0" applyFill="0" applyBorder="0" applyProtection="0">
      <alignment horizontal="right"/>
    </xf>
    <xf numFmtId="15" fontId="7" fillId="0" borderId="0" applyFont="0" applyFill="0" applyBorder="0" applyProtection="0">
      <alignment horizontal="right"/>
    </xf>
    <xf numFmtId="15" fontId="7" fillId="0" borderId="0" applyFont="0" applyFill="0" applyBorder="0" applyProtection="0">
      <alignment horizontal="right"/>
    </xf>
    <xf numFmtId="0" fontId="62" fillId="0" borderId="0" applyFont="0" applyFill="0" applyBorder="0" applyAlignment="0" applyProtection="0"/>
    <xf numFmtId="224" fontId="56" fillId="0" borderId="0" applyFont="0" applyFill="0" applyBorder="0" applyAlignment="0" applyProtection="0"/>
    <xf numFmtId="14" fontId="3" fillId="30" borderId="3" applyFill="0" applyBorder="0">
      <alignment horizontal="right"/>
    </xf>
    <xf numFmtId="222" fontId="3" fillId="0" borderId="0" applyFill="0" applyBorder="0">
      <alignment horizontal="right"/>
    </xf>
    <xf numFmtId="14" fontId="28" fillId="0" borderId="0"/>
    <xf numFmtId="0" fontId="28" fillId="0" borderId="96" applyFont="0" applyFill="0" applyBorder="0" applyAlignment="0" applyProtection="0"/>
    <xf numFmtId="225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1" fontId="29" fillId="0" borderId="0"/>
    <xf numFmtId="227" fontId="7" fillId="0" borderId="0" applyBorder="0" applyProtection="0"/>
    <xf numFmtId="221" fontId="29" fillId="0" borderId="0"/>
    <xf numFmtId="199" fontId="7" fillId="0" borderId="0" applyFill="0" applyBorder="0" applyAlignment="0" applyProtection="0"/>
    <xf numFmtId="228" fontId="56" fillId="0" borderId="97" applyNumberFormat="0" applyFont="0" applyFill="0" applyAlignment="0" applyProtection="0"/>
    <xf numFmtId="229" fontId="78" fillId="0" borderId="0" applyFill="0" applyBorder="0" applyAlignment="0" applyProtection="0"/>
    <xf numFmtId="3" fontId="29" fillId="0" borderId="48" applyNumberFormat="0" applyBorder="0"/>
    <xf numFmtId="3" fontId="29" fillId="0" borderId="48" applyNumberFormat="0" applyBorder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34" borderId="0" applyNumberFormat="0" applyBorder="0" applyAlignment="0" applyProtection="0"/>
    <xf numFmtId="0" fontId="79" fillId="21" borderId="91" applyNumberFormat="0" applyAlignment="0" applyProtection="0"/>
    <xf numFmtId="0" fontId="79" fillId="21" borderId="91" applyNumberFormat="0" applyAlignment="0" applyProtection="0"/>
    <xf numFmtId="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91" fontId="80" fillId="0" borderId="0"/>
    <xf numFmtId="230" fontId="7" fillId="0" borderId="0" applyFill="0" applyBorder="0" applyAlignment="0" applyProtection="0"/>
    <xf numFmtId="0" fontId="81" fillId="0" borderId="0" applyNumberFormat="0" applyFill="0" applyBorder="0" applyAlignment="0" applyProtection="0"/>
    <xf numFmtId="18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40" fontId="83" fillId="0" borderId="0"/>
    <xf numFmtId="231" fontId="82" fillId="0" borderId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7" fillId="0" borderId="0" applyFont="0" applyFill="0" applyBorder="0" applyAlignment="0" applyProtection="0"/>
    <xf numFmtId="232" fontId="19" fillId="0" borderId="0">
      <protection locked="0"/>
    </xf>
    <xf numFmtId="233" fontId="7" fillId="36" borderId="0" applyFont="0" applyFill="0" applyBorder="0" applyAlignment="0"/>
    <xf numFmtId="2" fontId="62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62" fillId="0" borderId="0" applyFont="0" applyFill="0" applyBorder="0" applyAlignment="0" applyProtection="0"/>
    <xf numFmtId="232" fontId="19" fillId="0" borderId="0">
      <protection locked="0"/>
    </xf>
    <xf numFmtId="234" fontId="75" fillId="0" borderId="0" applyFill="0" applyBorder="0">
      <alignment horizontal="right"/>
    </xf>
    <xf numFmtId="235" fontId="69" fillId="0" borderId="0">
      <protection locked="0"/>
    </xf>
    <xf numFmtId="3" fontId="84" fillId="0" borderId="0" applyFill="0" applyBorder="0" applyProtection="0">
      <alignment horizontal="right"/>
    </xf>
    <xf numFmtId="0" fontId="85" fillId="0" borderId="0" applyFill="0" applyBorder="0" applyProtection="0">
      <alignment horizontal="left"/>
    </xf>
    <xf numFmtId="236" fontId="86" fillId="0" borderId="0">
      <alignment horizontal="right"/>
    </xf>
    <xf numFmtId="203" fontId="29" fillId="13" borderId="1" applyFont="0" applyBorder="0" applyAlignment="0" applyProtection="0">
      <alignment vertical="top"/>
    </xf>
    <xf numFmtId="203" fontId="29" fillId="13" borderId="1" applyFont="0" applyBorder="0" applyAlignment="0" applyProtection="0">
      <alignment vertical="top"/>
    </xf>
    <xf numFmtId="3" fontId="87" fillId="42" borderId="1">
      <alignment horizontal="right" vertical="center"/>
    </xf>
    <xf numFmtId="1" fontId="7" fillId="43" borderId="1"/>
    <xf numFmtId="0" fontId="58" fillId="18" borderId="0" applyNumberFormat="0" applyBorder="0" applyAlignment="0" applyProtection="0"/>
    <xf numFmtId="180" fontId="58" fillId="18" borderId="0" applyNumberFormat="0" applyBorder="0" applyAlignment="0" applyProtection="0"/>
    <xf numFmtId="38" fontId="29" fillId="44" borderId="0" applyNumberFormat="0" applyBorder="0" applyAlignment="0" applyProtection="0"/>
    <xf numFmtId="0" fontId="31" fillId="0" borderId="0" applyBorder="0">
      <alignment horizontal="left"/>
    </xf>
    <xf numFmtId="180" fontId="31" fillId="0" borderId="0" applyBorder="0">
      <alignment horizontal="left"/>
    </xf>
    <xf numFmtId="237" fontId="7" fillId="36" borderId="1" applyNumberFormat="0" applyFont="0" applyAlignment="0"/>
    <xf numFmtId="238" fontId="56" fillId="0" borderId="0" applyFont="0" applyFill="0" applyBorder="0" applyAlignment="0" applyProtection="0">
      <alignment horizontal="right"/>
    </xf>
    <xf numFmtId="0" fontId="28" fillId="0" borderId="0" applyNumberFormat="0" applyFill="0" applyBorder="0" applyProtection="0"/>
    <xf numFmtId="0" fontId="88" fillId="0" borderId="0" applyProtection="0">
      <alignment horizontal="right" vertical="top"/>
    </xf>
    <xf numFmtId="0" fontId="89" fillId="0" borderId="0" applyProtection="0">
      <alignment horizontal="right"/>
    </xf>
    <xf numFmtId="0" fontId="28" fillId="0" borderId="0"/>
    <xf numFmtId="0" fontId="33" fillId="0" borderId="32" applyNumberFormat="0" applyAlignment="0" applyProtection="0">
      <alignment horizontal="left" vertical="center"/>
    </xf>
    <xf numFmtId="0" fontId="28" fillId="0" borderId="0"/>
    <xf numFmtId="0" fontId="33" fillId="0" borderId="2">
      <alignment horizontal="left" vertical="center"/>
    </xf>
    <xf numFmtId="0" fontId="33" fillId="0" borderId="0"/>
    <xf numFmtId="0" fontId="33" fillId="0" borderId="0"/>
    <xf numFmtId="0" fontId="33" fillId="0" borderId="0"/>
    <xf numFmtId="0" fontId="90" fillId="0" borderId="98" applyNumberFormat="0" applyFill="0" applyAlignment="0" applyProtection="0"/>
    <xf numFmtId="180" fontId="90" fillId="0" borderId="98" applyNumberFormat="0" applyFill="0" applyAlignment="0" applyProtection="0"/>
    <xf numFmtId="0" fontId="91" fillId="0" borderId="99" applyNumberFormat="0" applyFill="0" applyAlignment="0" applyProtection="0"/>
    <xf numFmtId="0" fontId="92" fillId="0" borderId="0" applyProtection="0">
      <alignment horizontal="left"/>
    </xf>
    <xf numFmtId="0" fontId="93" fillId="0" borderId="100" applyNumberFormat="0" applyFill="0" applyAlignment="0" applyProtection="0"/>
    <xf numFmtId="180" fontId="93" fillId="0" borderId="100" applyNumberFormat="0" applyFill="0" applyAlignment="0" applyProtection="0"/>
    <xf numFmtId="0" fontId="93" fillId="0" borderId="0" applyNumberFormat="0" applyFill="0" applyBorder="0" applyAlignment="0" applyProtection="0"/>
    <xf numFmtId="180" fontId="93" fillId="0" borderId="0" applyNumberFormat="0" applyFill="0" applyBorder="0" applyAlignment="0" applyProtection="0"/>
    <xf numFmtId="0" fontId="5" fillId="0" borderId="0" applyFill="0" applyBorder="0" applyProtection="0">
      <alignment horizontal="right"/>
    </xf>
    <xf numFmtId="239" fontId="19" fillId="0" borderId="0">
      <protection locked="0"/>
    </xf>
    <xf numFmtId="240" fontId="7" fillId="0" borderId="0">
      <protection locked="0"/>
    </xf>
    <xf numFmtId="0" fontId="31" fillId="0" borderId="0"/>
    <xf numFmtId="240" fontId="7" fillId="0" borderId="0">
      <protection locked="0"/>
    </xf>
    <xf numFmtId="0" fontId="28" fillId="0" borderId="0" applyNumberFormat="0" applyFill="0" applyBorder="0" applyAlignment="0" applyProtection="0">
      <alignment horizontal="left"/>
    </xf>
    <xf numFmtId="0" fontId="47" fillId="0" borderId="101" applyNumberFormat="0" applyFill="0" applyAlignment="0" applyProtection="0"/>
    <xf numFmtId="180" fontId="47" fillId="0" borderId="101" applyNumberFormat="0" applyFill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8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50" fillId="17" borderId="0" applyNumberFormat="0" applyBorder="0" applyAlignment="0" applyProtection="0"/>
    <xf numFmtId="0" fontId="80" fillId="0" borderId="0"/>
    <xf numFmtId="192" fontId="47" fillId="0" borderId="0" applyNumberFormat="0" applyFill="0" applyBorder="0" applyAlignment="0" applyProtection="0"/>
    <xf numFmtId="10" fontId="29" fillId="36" borderId="1" applyNumberFormat="0" applyBorder="0" applyAlignment="0" applyProtection="0"/>
    <xf numFmtId="192" fontId="47" fillId="0" borderId="0" applyNumberFormat="0" applyFill="0" applyBorder="0" applyAlignment="0" applyProtection="0"/>
    <xf numFmtId="192" fontId="47" fillId="0" borderId="0" applyNumberFormat="0" applyFill="0" applyBorder="0" applyAlignment="0" applyProtection="0"/>
    <xf numFmtId="203" fontId="97" fillId="45" borderId="0">
      <protection locked="0"/>
    </xf>
    <xf numFmtId="241" fontId="77" fillId="36" borderId="0" applyBorder="0" applyAlignment="0">
      <protection locked="0"/>
    </xf>
    <xf numFmtId="225" fontId="98" fillId="0" borderId="102" applyFill="0" applyBorder="0" applyAlignment="0" applyProtection="0"/>
    <xf numFmtId="237" fontId="29" fillId="36" borderId="0" applyNumberFormat="0" applyFont="0" applyBorder="0" applyAlignment="0" applyProtection="0">
      <alignment horizontal="center"/>
      <protection locked="0"/>
    </xf>
    <xf numFmtId="237" fontId="29" fillId="36" borderId="0" applyNumberFormat="0" applyFont="0" applyBorder="0" applyAlignment="0" applyProtection="0">
      <alignment horizontal="center"/>
      <protection locked="0"/>
    </xf>
    <xf numFmtId="179" fontId="29" fillId="36" borderId="95" applyNumberFormat="0" applyFont="0" applyAlignment="0" applyProtection="0">
      <alignment horizontal="center"/>
      <protection locked="0"/>
    </xf>
    <xf numFmtId="179" fontId="29" fillId="36" borderId="95" applyNumberFormat="0" applyFont="0" applyAlignment="0" applyProtection="0">
      <alignment horizontal="center"/>
      <protection locked="0"/>
    </xf>
    <xf numFmtId="179" fontId="29" fillId="36" borderId="95" applyNumberFormat="0" applyFont="0" applyAlignment="0" applyProtection="0">
      <alignment horizontal="center"/>
      <protection locked="0"/>
    </xf>
    <xf numFmtId="192" fontId="47" fillId="0" borderId="0" applyNumberFormat="0" applyBorder="0" applyAlignment="0" applyProtection="0"/>
    <xf numFmtId="242" fontId="98" fillId="0" borderId="0" applyFill="0" applyBorder="0" applyProtection="0">
      <alignment vertical="center"/>
    </xf>
    <xf numFmtId="220" fontId="98" fillId="0" borderId="0" applyFill="0" applyBorder="0" applyProtection="0">
      <alignment vertical="center"/>
    </xf>
    <xf numFmtId="243" fontId="98" fillId="0" borderId="0" applyFill="0" applyBorder="0" applyProtection="0">
      <alignment vertical="center"/>
    </xf>
    <xf numFmtId="244" fontId="98" fillId="0" borderId="0" applyFill="0" applyBorder="0" applyProtection="0">
      <alignment vertical="center"/>
    </xf>
    <xf numFmtId="0" fontId="99" fillId="46" borderId="0" applyNumberFormat="0" applyBorder="0" applyProtection="0"/>
    <xf numFmtId="180" fontId="99" fillId="46" borderId="0" applyNumberFormat="0" applyBorder="0" applyProtection="0"/>
    <xf numFmtId="0" fontId="100" fillId="47" borderId="0" applyNumberFormat="0"/>
    <xf numFmtId="180" fontId="100" fillId="47" borderId="0" applyNumberFormat="0"/>
    <xf numFmtId="0" fontId="101" fillId="0" borderId="11" applyBorder="0"/>
    <xf numFmtId="180" fontId="102" fillId="0" borderId="11" applyBorder="0"/>
    <xf numFmtId="0" fontId="29" fillId="13" borderId="0"/>
    <xf numFmtId="19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24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3" fontId="7" fillId="48" borderId="0" applyFont="0" applyBorder="0" applyAlignment="0"/>
    <xf numFmtId="0" fontId="66" fillId="0" borderId="93" applyNumberFormat="0" applyFill="0" applyAlignment="0" applyProtection="0"/>
    <xf numFmtId="180" fontId="66" fillId="0" borderId="93" applyNumberFormat="0" applyFill="0" applyAlignment="0" applyProtection="0"/>
    <xf numFmtId="192" fontId="7" fillId="0" borderId="0" applyNumberFormat="0" applyFont="0" applyFill="0" applyBorder="0" applyAlignment="0"/>
    <xf numFmtId="0" fontId="103" fillId="0" borderId="9">
      <alignment horizontal="left"/>
      <protection locked="0"/>
    </xf>
    <xf numFmtId="1" fontId="104" fillId="0" borderId="0" applyNumberFormat="0" applyFill="0" applyBorder="0" applyAlignment="0" applyProtection="0">
      <alignment horizontal="center"/>
    </xf>
    <xf numFmtId="0" fontId="105" fillId="0" borderId="0" applyBorder="0"/>
    <xf numFmtId="41" fontId="7" fillId="0" borderId="0" applyFont="0" applyFill="0" applyBorder="0" applyAlignment="0" applyProtection="0"/>
    <xf numFmtId="2" fontId="106" fillId="0" borderId="0" applyFont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" fontId="107" fillId="49" borderId="0" applyNumberFormat="0" applyFont="0" applyBorder="0" applyAlignment="0" applyProtection="0"/>
    <xf numFmtId="173" fontId="26" fillId="0" borderId="0" applyFont="0" applyFill="0" applyBorder="0" applyAlignment="0" applyProtection="0"/>
    <xf numFmtId="173" fontId="108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6" fontId="69" fillId="0" borderId="0">
      <protection locked="0"/>
    </xf>
    <xf numFmtId="229" fontId="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16" fontId="7" fillId="0" borderId="0" applyFont="0" applyFill="0" applyBorder="0" applyAlignment="0" applyProtection="0"/>
    <xf numFmtId="247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9" fontId="7" fillId="0" borderId="0" applyFont="0" applyFill="0" applyBorder="0" applyAlignment="0" applyProtection="0"/>
    <xf numFmtId="250" fontId="25" fillId="0" borderId="0" applyFill="0" applyBorder="0" applyProtection="0">
      <alignment horizontal="right"/>
    </xf>
    <xf numFmtId="251" fontId="25" fillId="0" borderId="0" applyFill="0" applyBorder="0" applyProtection="0">
      <alignment horizontal="right"/>
    </xf>
    <xf numFmtId="251" fontId="25" fillId="0" borderId="0" applyFill="0" applyBorder="0" applyProtection="0">
      <alignment horizontal="right"/>
    </xf>
    <xf numFmtId="252" fontId="56" fillId="0" borderId="0" applyFont="0" applyFill="0" applyBorder="0" applyAlignment="0" applyProtection="0">
      <alignment horizontal="right"/>
    </xf>
    <xf numFmtId="252" fontId="56" fillId="0" borderId="0" applyFont="0" applyFill="0" applyBorder="0" applyAlignment="0" applyProtection="0">
      <alignment horizontal="right"/>
    </xf>
    <xf numFmtId="252" fontId="56" fillId="0" borderId="0" applyFont="0" applyFill="0" applyBorder="0" applyAlignment="0" applyProtection="0">
      <alignment horizontal="right"/>
    </xf>
    <xf numFmtId="252" fontId="56" fillId="0" borderId="0" applyFont="0" applyFill="0" applyBorder="0" applyAlignment="0" applyProtection="0">
      <alignment horizontal="right"/>
    </xf>
    <xf numFmtId="252" fontId="56" fillId="0" borderId="0" applyFont="0" applyFill="0" applyBorder="0" applyAlignment="0" applyProtection="0">
      <alignment horizontal="right"/>
    </xf>
    <xf numFmtId="252" fontId="56" fillId="0" borderId="0" applyFont="0" applyFill="0" applyBorder="0" applyAlignment="0" applyProtection="0">
      <alignment horizontal="right"/>
    </xf>
    <xf numFmtId="252" fontId="56" fillId="0" borderId="0" applyFont="0" applyFill="0" applyBorder="0" applyAlignment="0" applyProtection="0">
      <alignment horizontal="right"/>
    </xf>
    <xf numFmtId="252" fontId="56" fillId="0" borderId="0" applyFont="0" applyFill="0" applyBorder="0" applyAlignment="0" applyProtection="0">
      <alignment horizontal="right"/>
    </xf>
    <xf numFmtId="252" fontId="56" fillId="0" borderId="0" applyFont="0" applyFill="0" applyBorder="0" applyAlignment="0" applyProtection="0">
      <alignment horizontal="right"/>
    </xf>
    <xf numFmtId="253" fontId="75" fillId="0" borderId="0" applyFill="0" applyBorder="0">
      <alignment horizontal="right"/>
    </xf>
    <xf numFmtId="254" fontId="7" fillId="0" borderId="0" applyFont="0" applyFill="0" applyBorder="0" applyAlignment="0" applyProtection="0"/>
    <xf numFmtId="243" fontId="56" fillId="0" borderId="0" applyFill="0" applyBorder="0" applyProtection="0">
      <alignment vertical="center"/>
    </xf>
    <xf numFmtId="255" fontId="19" fillId="0" borderId="0"/>
    <xf numFmtId="255" fontId="19" fillId="0" borderId="0"/>
    <xf numFmtId="255" fontId="19" fillId="0" borderId="0"/>
    <xf numFmtId="255" fontId="19" fillId="0" borderId="0"/>
    <xf numFmtId="256" fontId="29" fillId="44" borderId="0" applyFont="0" applyBorder="0" applyAlignment="0" applyProtection="0">
      <alignment horizontal="right"/>
      <protection hidden="1"/>
    </xf>
    <xf numFmtId="0" fontId="109" fillId="0" borderId="0" applyNumberFormat="0" applyFill="0" applyBorder="0" applyAlignment="0" applyProtection="0">
      <protection locked="0"/>
    </xf>
    <xf numFmtId="180" fontId="109" fillId="0" borderId="0" applyNumberFormat="0" applyFill="0" applyBorder="0" applyAlignment="0" applyProtection="0">
      <protection locked="0"/>
    </xf>
    <xf numFmtId="0" fontId="110" fillId="15" borderId="0" applyNumberFormat="0" applyBorder="0" applyAlignment="0" applyProtection="0"/>
    <xf numFmtId="0" fontId="110" fillId="15" borderId="0" applyNumberFormat="0" applyBorder="0" applyAlignment="0" applyProtection="0"/>
    <xf numFmtId="180" fontId="110" fillId="15" borderId="0" applyNumberFormat="0" applyBorder="0" applyAlignment="0" applyProtection="0"/>
    <xf numFmtId="3" fontId="87" fillId="42" borderId="103" applyNumberFormat="0">
      <alignment horizontal="right" vertical="center"/>
    </xf>
    <xf numFmtId="37" fontId="111" fillId="0" borderId="0"/>
    <xf numFmtId="0" fontId="112" fillId="0" borderId="0"/>
    <xf numFmtId="257" fontId="113" fillId="0" borderId="0"/>
    <xf numFmtId="176" fontId="113" fillId="0" borderId="0"/>
    <xf numFmtId="38" fontId="29" fillId="0" borderId="0" applyFont="0" applyFill="0" applyBorder="0" applyAlignment="0"/>
    <xf numFmtId="203" fontId="7" fillId="0" borderId="0" applyFont="0" applyFill="0" applyBorder="0" applyAlignment="0"/>
    <xf numFmtId="40" fontId="29" fillId="0" borderId="0" applyFont="0" applyFill="0" applyBorder="0" applyAlignment="0"/>
    <xf numFmtId="204" fontId="29" fillId="0" borderId="0" applyFont="0" applyFill="0" applyBorder="0" applyAlignment="0"/>
    <xf numFmtId="0" fontId="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3" fontId="1" fillId="0" borderId="0"/>
    <xf numFmtId="0" fontId="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180" fontId="7" fillId="0" borderId="0"/>
    <xf numFmtId="0" fontId="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9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5" fillId="0" borderId="0"/>
    <xf numFmtId="0" fontId="116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14" fillId="0" borderId="0"/>
    <xf numFmtId="0" fontId="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 applyFont="0" applyFill="0" applyBorder="0" applyAlignment="0" applyProtection="0"/>
    <xf numFmtId="37" fontId="11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5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9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9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0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203" fontId="3" fillId="0" borderId="0" applyNumberFormat="0" applyFill="0" applyBorder="0" applyAlignment="0" applyProtection="0"/>
    <xf numFmtId="258" fontId="29" fillId="0" borderId="0" applyFont="0" applyFill="0" applyBorder="0" applyAlignment="0" applyProtection="0"/>
    <xf numFmtId="259" fontId="56" fillId="0" borderId="0" applyFill="0" applyBorder="0" applyProtection="0">
      <alignment vertical="center"/>
    </xf>
    <xf numFmtId="0" fontId="118" fillId="0" borderId="0"/>
    <xf numFmtId="0" fontId="119" fillId="0" borderId="0" applyFill="0" applyBorder="0" applyAlignment="0" applyProtection="0"/>
    <xf numFmtId="180" fontId="119" fillId="0" borderId="0" applyFill="0" applyBorder="0" applyAlignment="0" applyProtection="0"/>
    <xf numFmtId="203" fontId="29" fillId="0" borderId="0"/>
    <xf numFmtId="0" fontId="120" fillId="0" borderId="0"/>
    <xf numFmtId="260" fontId="29" fillId="0" borderId="0" applyFont="0" applyFill="0" applyBorder="0" applyAlignment="0" applyProtection="0"/>
    <xf numFmtId="0" fontId="26" fillId="50" borderId="104" applyNumberFormat="0" applyFont="0" applyAlignment="0" applyProtection="0"/>
    <xf numFmtId="0" fontId="26" fillId="50" borderId="104" applyNumberFormat="0" applyFont="0" applyAlignment="0" applyProtection="0"/>
    <xf numFmtId="0" fontId="7" fillId="50" borderId="104" applyNumberFormat="0" applyFont="0" applyAlignment="0" applyProtection="0"/>
    <xf numFmtId="0" fontId="7" fillId="50" borderId="104" applyNumberFormat="0" applyFont="0" applyAlignment="0" applyProtection="0"/>
    <xf numFmtId="0" fontId="7" fillId="50" borderId="104" applyNumberFormat="0" applyFont="0" applyAlignment="0" applyProtection="0"/>
    <xf numFmtId="261" fontId="29" fillId="0" borderId="0" applyFont="0" applyFill="0" applyBorder="0" applyAlignment="0" applyProtection="0"/>
    <xf numFmtId="1" fontId="3" fillId="0" borderId="0" applyFont="0" applyFill="0" applyBorder="0" applyAlignment="0" applyProtection="0">
      <protection locked="0"/>
    </xf>
    <xf numFmtId="39" fontId="29" fillId="0" borderId="0"/>
    <xf numFmtId="39" fontId="77" fillId="44" borderId="1"/>
    <xf numFmtId="262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13" borderId="0" applyFont="0"/>
    <xf numFmtId="263" fontId="29" fillId="0" borderId="0" applyFont="0" applyFill="0" applyBorder="0" applyAlignment="0" applyProtection="0"/>
    <xf numFmtId="176" fontId="52" fillId="0" borderId="0"/>
    <xf numFmtId="264" fontId="7" fillId="0" borderId="0" applyBorder="0" applyProtection="0"/>
    <xf numFmtId="37" fontId="121" fillId="44" borderId="1">
      <alignment horizontal="right"/>
    </xf>
    <xf numFmtId="0" fontId="122" fillId="35" borderId="105" applyNumberFormat="0" applyAlignment="0" applyProtection="0"/>
    <xf numFmtId="0" fontId="122" fillId="35" borderId="105" applyNumberFormat="0" applyAlignment="0" applyProtection="0"/>
    <xf numFmtId="37" fontId="29" fillId="0" borderId="0" applyBorder="0">
      <protection locked="0"/>
    </xf>
    <xf numFmtId="0" fontId="123" fillId="0" borderId="0" applyProtection="0">
      <alignment horizontal="left"/>
    </xf>
    <xf numFmtId="180" fontId="123" fillId="0" borderId="0" applyProtection="0">
      <alignment horizontal="left"/>
    </xf>
    <xf numFmtId="0" fontId="123" fillId="0" borderId="0" applyFill="0" applyBorder="0" applyProtection="0">
      <alignment horizontal="left"/>
    </xf>
    <xf numFmtId="180" fontId="123" fillId="0" borderId="0" applyFill="0" applyBorder="0" applyProtection="0">
      <alignment horizontal="left"/>
    </xf>
    <xf numFmtId="0" fontId="124" fillId="0" borderId="0" applyFill="0" applyBorder="0" applyProtection="0">
      <alignment horizontal="left"/>
    </xf>
    <xf numFmtId="180" fontId="124" fillId="0" borderId="0" applyFill="0" applyBorder="0" applyProtection="0">
      <alignment horizontal="left"/>
    </xf>
    <xf numFmtId="1" fontId="125" fillId="0" borderId="0" applyProtection="0">
      <alignment horizontal="right" vertical="center"/>
    </xf>
    <xf numFmtId="265" fontId="7" fillId="0" borderId="0" applyFont="0" applyFill="0" applyBorder="0" applyAlignment="0"/>
    <xf numFmtId="266" fontId="7" fillId="0" borderId="0" applyFill="0" applyBorder="0"/>
    <xf numFmtId="267" fontId="7" fillId="0" borderId="0" applyFont="0" applyFill="0" applyBorder="0" applyAlignment="0" applyProtection="0"/>
    <xf numFmtId="268" fontId="69" fillId="0" borderId="0">
      <protection locked="0"/>
    </xf>
    <xf numFmtId="17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269" fontId="7" fillId="0" borderId="0" applyFont="0" applyFill="0" applyBorder="0" applyAlignment="0"/>
    <xf numFmtId="179" fontId="126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56" fillId="0" borderId="0" applyFont="0" applyFill="0" applyBorder="0" applyAlignment="0" applyProtection="0">
      <alignment horizontal="right"/>
    </xf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202" fontId="56" fillId="0" borderId="0" applyFont="0" applyFill="0" applyBorder="0" applyAlignment="0" applyProtection="0">
      <alignment horizontal="right"/>
    </xf>
    <xf numFmtId="202" fontId="56" fillId="0" borderId="0" applyFont="0" applyFill="0" applyBorder="0" applyAlignment="0" applyProtection="0">
      <alignment horizontal="right"/>
    </xf>
    <xf numFmtId="9" fontId="70" fillId="0" borderId="0" applyFont="0" applyFill="0" applyBorder="0" applyAlignment="0" applyProtection="0"/>
    <xf numFmtId="270" fontId="7" fillId="0" borderId="0" applyFont="0" applyFill="0" applyBorder="0" applyProtection="0">
      <alignment horizontal="right"/>
    </xf>
    <xf numFmtId="271" fontId="25" fillId="0" borderId="0" applyFont="0" applyFill="0" applyBorder="0" applyProtection="0">
      <alignment horizontal="right"/>
    </xf>
    <xf numFmtId="271" fontId="25" fillId="0" borderId="0" applyFont="0" applyFill="0" applyBorder="0" applyProtection="0">
      <alignment horizontal="right"/>
    </xf>
    <xf numFmtId="272" fontId="127" fillId="0" borderId="0"/>
    <xf numFmtId="244" fontId="56" fillId="0" borderId="0" applyFill="0" applyBorder="0" applyProtection="0">
      <alignment vertical="center"/>
    </xf>
    <xf numFmtId="273" fontId="128" fillId="0" borderId="0"/>
    <xf numFmtId="272" fontId="129" fillId="44" borderId="1"/>
    <xf numFmtId="274" fontId="29" fillId="0" borderId="0" applyFont="0" applyFill="0" applyBorder="0" applyAlignment="0" applyProtection="0"/>
    <xf numFmtId="268" fontId="69" fillId="0" borderId="0">
      <protection locked="0"/>
    </xf>
    <xf numFmtId="174" fontId="75" fillId="0" borderId="0" applyFill="0" applyBorder="0">
      <alignment horizontal="right"/>
    </xf>
    <xf numFmtId="200" fontId="69" fillId="0" borderId="0"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19" fillId="0" borderId="0" applyFont="0" applyFill="0" applyBorder="0" applyAlignment="0" applyProtection="0"/>
    <xf numFmtId="275" fontId="5" fillId="0" borderId="0"/>
    <xf numFmtId="197" fontId="5" fillId="0" borderId="0"/>
    <xf numFmtId="197" fontId="5" fillId="0" borderId="0"/>
    <xf numFmtId="275" fontId="5" fillId="0" borderId="0"/>
    <xf numFmtId="275" fontId="5" fillId="0" borderId="0"/>
    <xf numFmtId="275" fontId="5" fillId="0" borderId="0"/>
    <xf numFmtId="0" fontId="3" fillId="44" borderId="1" applyNumberFormat="0" applyFont="0" applyAlignment="0" applyProtection="0"/>
    <xf numFmtId="180" fontId="3" fillId="44" borderId="1" applyNumberFormat="0" applyFont="0" applyAlignment="0" applyProtection="0"/>
    <xf numFmtId="237" fontId="29" fillId="44" borderId="0" applyNumberFormat="0" applyFont="0" applyBorder="0" applyAlignment="0" applyProtection="0">
      <alignment horizontal="center"/>
      <protection locked="0"/>
    </xf>
    <xf numFmtId="237" fontId="29" fillId="44" borderId="0" applyNumberFormat="0" applyFont="0" applyBorder="0" applyAlignment="0" applyProtection="0">
      <alignment horizontal="center"/>
      <protection locked="0"/>
    </xf>
    <xf numFmtId="9" fontId="28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5" fillId="0" borderId="14">
      <alignment horizontal="center"/>
    </xf>
    <xf numFmtId="3" fontId="28" fillId="0" borderId="0" applyFont="0" applyFill="0" applyBorder="0" applyAlignment="0" applyProtection="0"/>
    <xf numFmtId="0" fontId="28" fillId="51" borderId="0" applyNumberFormat="0" applyFont="0" applyBorder="0" applyAlignment="0" applyProtection="0"/>
    <xf numFmtId="3" fontId="68" fillId="0" borderId="0" applyFont="0" applyFill="0" applyBorder="0" applyAlignment="0" applyProtection="0"/>
    <xf numFmtId="192" fontId="19" fillId="0" borderId="0">
      <alignment vertical="top"/>
    </xf>
    <xf numFmtId="0" fontId="19" fillId="0" borderId="0">
      <alignment vertical="top"/>
    </xf>
    <xf numFmtId="225" fontId="130" fillId="0" borderId="0"/>
    <xf numFmtId="276" fontId="7" fillId="0" borderId="0" applyFont="0" applyFill="0" applyBorder="0" applyProtection="0">
      <alignment horizontal="right"/>
    </xf>
    <xf numFmtId="277" fontId="7" fillId="0" borderId="0" applyFont="0" applyFill="0" applyBorder="0" applyProtection="0">
      <alignment horizontal="right"/>
    </xf>
    <xf numFmtId="278" fontId="56" fillId="0" borderId="0" applyFont="0" applyFill="0" applyBorder="0" applyProtection="0">
      <alignment horizontal="right"/>
    </xf>
    <xf numFmtId="203" fontId="131" fillId="0" borderId="0" applyNumberFormat="0" applyFill="0" applyBorder="0" applyAlignment="0" applyProtection="0">
      <alignment horizontal="left"/>
    </xf>
    <xf numFmtId="279" fontId="131" fillId="0" borderId="0" applyNumberFormat="0" applyFill="0" applyBorder="0" applyAlignment="0" applyProtection="0">
      <alignment horizontal="left"/>
    </xf>
    <xf numFmtId="0" fontId="132" fillId="0" borderId="9" applyNumberFormat="0" applyFill="0" applyBorder="0" applyAlignment="0" applyProtection="0">
      <protection hidden="1"/>
    </xf>
    <xf numFmtId="3" fontId="107" fillId="52" borderId="1"/>
    <xf numFmtId="280" fontId="7" fillId="0" borderId="0" applyProtection="0">
      <alignment horizontal="right"/>
    </xf>
    <xf numFmtId="280" fontId="7" fillId="0" borderId="0" applyProtection="0">
      <alignment horizontal="right"/>
    </xf>
    <xf numFmtId="3" fontId="107" fillId="52" borderId="1"/>
    <xf numFmtId="3" fontId="107" fillId="52" borderId="1"/>
    <xf numFmtId="281" fontId="7" fillId="0" borderId="0" applyProtection="0">
      <alignment horizontal="right"/>
    </xf>
    <xf numFmtId="281" fontId="7" fillId="0" borderId="0" applyProtection="0">
      <alignment horizontal="right"/>
    </xf>
    <xf numFmtId="3" fontId="107" fillId="52" borderId="1"/>
    <xf numFmtId="4" fontId="133" fillId="30" borderId="106" applyBorder="0" applyProtection="0"/>
    <xf numFmtId="37" fontId="134" fillId="0" borderId="0" applyNumberFormat="0" applyFill="0" applyBorder="0" applyAlignment="0" applyProtection="0"/>
    <xf numFmtId="37" fontId="135" fillId="0" borderId="0" applyNumberFormat="0" applyFill="0" applyBorder="0" applyAlignment="0" applyProtection="0"/>
    <xf numFmtId="0" fontId="3" fillId="0" borderId="0" applyNumberFormat="0" applyFill="0" applyBorder="0"/>
    <xf numFmtId="180" fontId="3" fillId="0" borderId="0" applyNumberFormat="0" applyFill="0" applyBorder="0"/>
    <xf numFmtId="0" fontId="122" fillId="35" borderId="105" applyNumberFormat="0" applyAlignment="0" applyProtection="0"/>
    <xf numFmtId="0" fontId="122" fillId="35" borderId="105" applyNumberFormat="0" applyAlignment="0" applyProtection="0"/>
    <xf numFmtId="0" fontId="136" fillId="0" borderId="107">
      <alignment vertical="center"/>
    </xf>
    <xf numFmtId="0" fontId="33" fillId="0" borderId="0" applyFill="0" applyBorder="0" applyProtection="0">
      <alignment horizontal="left"/>
    </xf>
    <xf numFmtId="192" fontId="137" fillId="0" borderId="0">
      <alignment horizontal="left"/>
    </xf>
    <xf numFmtId="3" fontId="138" fillId="0" borderId="0">
      <alignment horizontal="center"/>
      <protection locked="0"/>
    </xf>
    <xf numFmtId="0" fontId="139" fillId="53" borderId="0" applyNumberFormat="0"/>
    <xf numFmtId="180" fontId="139" fillId="53" borderId="0" applyNumberFormat="0"/>
    <xf numFmtId="38" fontId="28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192" fontId="140" fillId="35" borderId="1">
      <alignment horizontal="left"/>
    </xf>
    <xf numFmtId="0" fontId="19" fillId="54" borderId="0" applyNumberFormat="0" applyFont="0" applyBorder="0" applyAlignment="0" applyProtection="0"/>
    <xf numFmtId="0" fontId="19" fillId="54" borderId="0" applyNumberFormat="0" applyFont="0" applyBorder="0" applyAlignment="0" applyProtection="0"/>
    <xf numFmtId="282" fontId="141" fillId="0" borderId="0">
      <alignment horizontal="center"/>
    </xf>
    <xf numFmtId="283" fontId="141" fillId="0" borderId="0">
      <alignment horizontal="center"/>
    </xf>
    <xf numFmtId="229" fontId="60" fillId="0" borderId="0" applyFill="0" applyBorder="0" applyAlignment="0" applyProtection="0"/>
    <xf numFmtId="0" fontId="7" fillId="0" borderId="0"/>
    <xf numFmtId="0" fontId="7" fillId="0" borderId="0">
      <alignment vertical="center"/>
    </xf>
    <xf numFmtId="12" fontId="7" fillId="0" borderId="0" applyFont="0" applyFill="0" applyBorder="0" applyProtection="0">
      <alignment horizontal="right"/>
    </xf>
    <xf numFmtId="284" fontId="7" fillId="55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209" fontId="97" fillId="0" borderId="0" applyFill="0" applyBorder="0" applyProtection="0">
      <alignment horizontal="right" wrapText="1"/>
    </xf>
    <xf numFmtId="0" fontId="133" fillId="36" borderId="51" applyNumberFormat="0" applyBorder="0" applyAlignment="0">
      <alignment horizontal="left" vertical="center" indent="1"/>
    </xf>
    <xf numFmtId="0" fontId="7" fillId="53" borderId="0" applyNumberFormat="0" applyFont="0" applyBorder="0" applyAlignment="0" applyProtection="0">
      <protection locked="0"/>
    </xf>
    <xf numFmtId="180" fontId="7" fillId="53" borderId="0" applyNumberFormat="0" applyFont="0" applyBorder="0" applyAlignment="0" applyProtection="0">
      <protection locked="0"/>
    </xf>
    <xf numFmtId="0" fontId="142" fillId="0" borderId="51" applyNumberFormat="0" applyBorder="0" applyAlignment="0">
      <alignment horizontal="center" vertical="center"/>
    </xf>
    <xf numFmtId="0" fontId="3" fillId="44" borderId="0" applyNumberFormat="0" applyFont="0" applyBorder="0" applyAlignment="0" applyProtection="0"/>
    <xf numFmtId="180" fontId="3" fillId="44" borderId="0" applyNumberFormat="0" applyFont="0" applyBorder="0" applyAlignment="0" applyProtection="0"/>
    <xf numFmtId="0" fontId="5" fillId="0" borderId="0" applyFill="0" applyBorder="0" applyProtection="0">
      <alignment horizontal="center" vertical="center"/>
    </xf>
    <xf numFmtId="180" fontId="5" fillId="0" borderId="0" applyFill="0" applyBorder="0" applyProtection="0">
      <alignment horizontal="center" vertical="center"/>
    </xf>
    <xf numFmtId="0" fontId="143" fillId="0" borderId="0" applyBorder="0" applyProtection="0">
      <alignment vertical="center"/>
    </xf>
    <xf numFmtId="228" fontId="143" fillId="0" borderId="95" applyBorder="0" applyProtection="0">
      <alignment horizontal="right" vertical="center"/>
    </xf>
    <xf numFmtId="228" fontId="143" fillId="0" borderId="95" applyBorder="0" applyProtection="0">
      <alignment horizontal="right" vertical="center"/>
    </xf>
    <xf numFmtId="228" fontId="143" fillId="0" borderId="95" applyBorder="0" applyProtection="0">
      <alignment horizontal="right" vertical="center"/>
    </xf>
    <xf numFmtId="0" fontId="144" fillId="56" borderId="0" applyBorder="0" applyProtection="0">
      <alignment horizontal="centerContinuous" vertical="center"/>
    </xf>
    <xf numFmtId="0" fontId="144" fillId="57" borderId="95" applyBorder="0" applyProtection="0">
      <alignment horizontal="centerContinuous" vertical="center"/>
    </xf>
    <xf numFmtId="0" fontId="144" fillId="57" borderId="95" applyBorder="0" applyProtection="0">
      <alignment horizontal="centerContinuous" vertical="center"/>
    </xf>
    <xf numFmtId="0" fontId="144" fillId="57" borderId="95" applyBorder="0" applyProtection="0">
      <alignment horizontal="centerContinuous" vertical="center"/>
    </xf>
    <xf numFmtId="0" fontId="145" fillId="0" borderId="0" applyFill="0" applyBorder="0" applyProtection="0">
      <alignment horizontal="center" vertical="center"/>
    </xf>
    <xf numFmtId="0" fontId="3" fillId="0" borderId="0" applyBorder="0" applyProtection="0">
      <alignment horizontal="left"/>
    </xf>
    <xf numFmtId="0" fontId="5" fillId="0" borderId="0" applyFill="0" applyBorder="0" applyProtection="0"/>
    <xf numFmtId="180" fontId="5" fillId="0" borderId="0" applyFill="0" applyBorder="0" applyProtection="0"/>
    <xf numFmtId="0" fontId="118" fillId="0" borderId="0"/>
    <xf numFmtId="0" fontId="31" fillId="0" borderId="0" applyFill="0" applyBorder="0" applyProtection="0">
      <alignment horizontal="left"/>
    </xf>
    <xf numFmtId="0" fontId="146" fillId="0" borderId="0" applyFill="0" applyBorder="0" applyProtection="0">
      <alignment horizontal="left"/>
    </xf>
    <xf numFmtId="0" fontId="147" fillId="0" borderId="0" applyFill="0" applyBorder="0" applyProtection="0">
      <alignment horizontal="left" vertical="top"/>
    </xf>
    <xf numFmtId="0" fontId="85" fillId="0" borderId="11" applyFill="0" applyBorder="0" applyProtection="0">
      <alignment horizontal="left" vertical="top"/>
    </xf>
    <xf numFmtId="0" fontId="85" fillId="0" borderId="11" applyFill="0" applyBorder="0" applyProtection="0">
      <alignment horizontal="left" vertical="top"/>
    </xf>
    <xf numFmtId="0" fontId="85" fillId="0" borderId="11" applyFill="0" applyBorder="0" applyProtection="0">
      <alignment horizontal="left" vertical="top"/>
    </xf>
    <xf numFmtId="0" fontId="85" fillId="0" borderId="11" applyFill="0" applyBorder="0" applyProtection="0">
      <alignment horizontal="left" vertical="top"/>
    </xf>
    <xf numFmtId="0" fontId="85" fillId="0" borderId="11" applyFill="0" applyBorder="0" applyProtection="0">
      <alignment horizontal="left" vertical="top"/>
    </xf>
    <xf numFmtId="0" fontId="85" fillId="0" borderId="11" applyFill="0" applyBorder="0" applyProtection="0">
      <alignment horizontal="left" vertical="top"/>
    </xf>
    <xf numFmtId="0" fontId="85" fillId="0" borderId="11" applyFill="0" applyBorder="0" applyProtection="0">
      <alignment horizontal="left" vertical="top"/>
    </xf>
    <xf numFmtId="0" fontId="85" fillId="0" borderId="11" applyFill="0" applyBorder="0" applyProtection="0">
      <alignment horizontal="left" vertical="top"/>
    </xf>
    <xf numFmtId="0" fontId="85" fillId="0" borderId="11" applyFill="0" applyBorder="0" applyProtection="0">
      <alignment horizontal="left" vertical="top"/>
    </xf>
    <xf numFmtId="0" fontId="85" fillId="0" borderId="11" applyFill="0" applyBorder="0" applyProtection="0">
      <alignment horizontal="left" vertical="top"/>
    </xf>
    <xf numFmtId="0" fontId="20" fillId="0" borderId="0">
      <alignment horizontal="centerContinuous"/>
    </xf>
    <xf numFmtId="0" fontId="52" fillId="13" borderId="48" applyNumberFormat="0" applyFont="0" applyFill="0" applyAlignment="0" applyProtection="0">
      <protection locked="0"/>
    </xf>
    <xf numFmtId="0" fontId="52" fillId="13" borderId="48" applyNumberFormat="0" applyFont="0" applyFill="0" applyAlignment="0" applyProtection="0">
      <protection locked="0"/>
    </xf>
    <xf numFmtId="0" fontId="52" fillId="13" borderId="108" applyNumberFormat="0" applyFont="0" applyFill="0" applyAlignment="0" applyProtection="0">
      <protection locked="0"/>
    </xf>
    <xf numFmtId="180" fontId="52" fillId="13" borderId="108" applyNumberFormat="0" applyFont="0" applyFill="0" applyAlignment="0" applyProtection="0">
      <protection locked="0"/>
    </xf>
    <xf numFmtId="1" fontId="148" fillId="0" borderId="0"/>
    <xf numFmtId="0" fontId="7" fillId="0" borderId="0"/>
    <xf numFmtId="0" fontId="99" fillId="46" borderId="0" applyNumberFormat="0" applyBorder="0" applyProtection="0"/>
    <xf numFmtId="0" fontId="29" fillId="0" borderId="0"/>
    <xf numFmtId="0" fontId="3" fillId="0" borderId="0" applyNumberFormat="0" applyFill="0" applyBorder="0" applyAlignment="0" applyProtection="0"/>
    <xf numFmtId="0" fontId="149" fillId="0" borderId="0"/>
    <xf numFmtId="0" fontId="149" fillId="0" borderId="11" applyFill="0" applyBorder="0" applyProtection="0"/>
    <xf numFmtId="0" fontId="149" fillId="0" borderId="11" applyFill="0" applyBorder="0" applyProtection="0"/>
    <xf numFmtId="0" fontId="149" fillId="0" borderId="11" applyFill="0" applyBorder="0" applyProtection="0"/>
    <xf numFmtId="0" fontId="149" fillId="0" borderId="11" applyFill="0" applyBorder="0" applyProtection="0"/>
    <xf numFmtId="0" fontId="149" fillId="0" borderId="11" applyFill="0" applyBorder="0" applyProtection="0"/>
    <xf numFmtId="0" fontId="149" fillId="0" borderId="11" applyFill="0" applyBorder="0" applyProtection="0"/>
    <xf numFmtId="0" fontId="149" fillId="0" borderId="11" applyFill="0" applyBorder="0" applyProtection="0"/>
    <xf numFmtId="0" fontId="149" fillId="0" borderId="11" applyFill="0" applyBorder="0" applyProtection="0"/>
    <xf numFmtId="0" fontId="149" fillId="0" borderId="11" applyFill="0" applyBorder="0" applyProtection="0"/>
    <xf numFmtId="0" fontId="149" fillId="0" borderId="11" applyFill="0" applyBorder="0" applyProtection="0"/>
    <xf numFmtId="0" fontId="150" fillId="0" borderId="0" applyFill="0" applyBorder="0" applyProtection="0"/>
    <xf numFmtId="0" fontId="151" fillId="0" borderId="0"/>
    <xf numFmtId="0" fontId="52" fillId="0" borderId="0">
      <alignment vertical="top"/>
    </xf>
    <xf numFmtId="0" fontId="15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285" fontId="153" fillId="0" borderId="0" applyFill="0" applyBorder="0" applyAlignment="0" applyProtection="0">
      <alignment horizontal="right"/>
    </xf>
    <xf numFmtId="0" fontId="35" fillId="0" borderId="0" applyNumberFormat="0" applyFill="0" applyBorder="0" applyAlignment="0" applyProtection="0"/>
    <xf numFmtId="18" fontId="52" fillId="13" borderId="0" applyFont="0" applyFill="0" applyBorder="0" applyAlignment="0" applyProtection="0">
      <protection locked="0"/>
    </xf>
    <xf numFmtId="18" fontId="52" fillId="13" borderId="0" applyFont="0" applyFill="0" applyBorder="0" applyAlignment="0" applyProtection="0"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80" fontId="154" fillId="0" borderId="0" applyNumberFormat="0" applyFill="0" applyBorder="0" applyAlignment="0" applyProtection="0"/>
    <xf numFmtId="0" fontId="156" fillId="0" borderId="0"/>
    <xf numFmtId="0" fontId="5" fillId="0" borderId="0" applyNumberFormat="0" applyFill="0" applyBorder="0" applyAlignment="0" applyProtection="0"/>
    <xf numFmtId="180" fontId="156" fillId="0" borderId="0"/>
    <xf numFmtId="0" fontId="90" fillId="0" borderId="98" applyNumberFormat="0" applyFill="0" applyAlignment="0" applyProtection="0"/>
    <xf numFmtId="0" fontId="91" fillId="0" borderId="99" applyNumberFormat="0" applyFill="0" applyAlignment="0" applyProtection="0"/>
    <xf numFmtId="0" fontId="93" fillId="0" borderId="100" applyNumberFormat="0" applyFill="0" applyAlignment="0" applyProtection="0"/>
    <xf numFmtId="0" fontId="9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286" fontId="61" fillId="0" borderId="0">
      <protection locked="0"/>
    </xf>
    <xf numFmtId="286" fontId="61" fillId="0" borderId="0">
      <protection locked="0"/>
    </xf>
    <xf numFmtId="0" fontId="153" fillId="0" borderId="94" applyBorder="0" applyAlignment="0">
      <alignment horizontal="center" vertical="center"/>
    </xf>
    <xf numFmtId="37" fontId="157" fillId="58" borderId="1">
      <alignment horizontal="right"/>
    </xf>
    <xf numFmtId="3" fontId="107" fillId="59" borderId="1"/>
    <xf numFmtId="179" fontId="99" fillId="60" borderId="0" applyNumberFormat="0" applyProtection="0"/>
    <xf numFmtId="0" fontId="158" fillId="0" borderId="0" applyFill="0" applyBorder="0" applyAlignment="0" applyProtection="0"/>
    <xf numFmtId="0" fontId="75" fillId="35" borderId="9"/>
    <xf numFmtId="0" fontId="159" fillId="0" borderId="109" applyNumberFormat="0" applyFill="0" applyAlignment="0" applyProtection="0"/>
    <xf numFmtId="0" fontId="159" fillId="0" borderId="109" applyNumberFormat="0" applyFill="0" applyAlignment="0" applyProtection="0"/>
    <xf numFmtId="242" fontId="160" fillId="0" borderId="97" applyFill="0" applyBorder="0" applyProtection="0">
      <alignment vertical="center"/>
    </xf>
    <xf numFmtId="225" fontId="140" fillId="0" borderId="32"/>
    <xf numFmtId="191" fontId="161" fillId="0" borderId="0">
      <alignment horizontal="left"/>
      <protection locked="0"/>
    </xf>
    <xf numFmtId="20" fontId="28" fillId="0" borderId="0"/>
    <xf numFmtId="0" fontId="99" fillId="46" borderId="0" applyNumberFormat="0" applyBorder="0" applyProtection="0"/>
    <xf numFmtId="180" fontId="99" fillId="46" borderId="0" applyNumberFormat="0" applyBorder="0" applyProtection="0"/>
    <xf numFmtId="0" fontId="162" fillId="0" borderId="0">
      <alignment horizontal="fill"/>
    </xf>
    <xf numFmtId="0" fontId="163" fillId="0" borderId="0" applyNumberFormat="0" applyFont="0" applyFill="0"/>
    <xf numFmtId="180" fontId="163" fillId="0" borderId="0" applyNumberFormat="0" applyFont="0" applyFill="0"/>
    <xf numFmtId="37" fontId="29" fillId="44" borderId="0" applyNumberFormat="0" applyBorder="0" applyAlignment="0" applyProtection="0"/>
    <xf numFmtId="37" fontId="29" fillId="30" borderId="0" applyNumberFormat="0" applyBorder="0" applyAlignment="0" applyProtection="0"/>
    <xf numFmtId="37" fontId="29" fillId="0" borderId="0"/>
    <xf numFmtId="37" fontId="29" fillId="0" borderId="0"/>
    <xf numFmtId="37" fontId="29" fillId="30" borderId="0" applyNumberFormat="0" applyBorder="0" applyAlignment="0" applyProtection="0"/>
    <xf numFmtId="3" fontId="77" fillId="0" borderId="101" applyProtection="0"/>
    <xf numFmtId="200" fontId="69" fillId="0" borderId="0">
      <protection locked="0"/>
    </xf>
    <xf numFmtId="287" fontId="69" fillId="0" borderId="0">
      <protection locked="0"/>
    </xf>
    <xf numFmtId="288" fontId="7" fillId="0" borderId="0" applyFont="0" applyFill="0" applyBorder="0" applyAlignment="0" applyProtection="0"/>
    <xf numFmtId="289" fontId="7" fillId="0" borderId="0" applyFont="0" applyFill="0" applyBorder="0" applyAlignment="0" applyProtection="0"/>
    <xf numFmtId="192" fontId="140" fillId="0" borderId="1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257" fontId="19" fillId="0" borderId="0" applyFont="0" applyFill="0" applyBorder="0" applyAlignment="0" applyProtection="0"/>
    <xf numFmtId="290" fontId="19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180" fontId="152" fillId="0" borderId="0" applyNumberFormat="0" applyFill="0" applyBorder="0" applyAlignment="0" applyProtection="0"/>
    <xf numFmtId="0" fontId="164" fillId="0" borderId="49" applyBorder="0"/>
    <xf numFmtId="180" fontId="164" fillId="0" borderId="49" applyBorder="0"/>
    <xf numFmtId="0" fontId="3" fillId="13" borderId="0" applyNumberFormat="0" applyFont="0" applyAlignment="0" applyProtection="0"/>
    <xf numFmtId="180" fontId="3" fillId="13" borderId="0" applyNumberFormat="0" applyFont="0" applyAlignment="0" applyProtection="0"/>
    <xf numFmtId="0" fontId="3" fillId="13" borderId="48" applyNumberFormat="0" applyFont="0" applyAlignment="0" applyProtection="0">
      <protection locked="0"/>
    </xf>
    <xf numFmtId="0" fontId="3" fillId="13" borderId="48" applyNumberFormat="0" applyFont="0" applyAlignment="0" applyProtection="0">
      <protection locked="0"/>
    </xf>
    <xf numFmtId="0" fontId="165" fillId="0" borderId="0" applyNumberFormat="0" applyFill="0" applyBorder="0" applyAlignment="0" applyProtection="0"/>
    <xf numFmtId="180" fontId="165" fillId="0" borderId="0" applyNumberFormat="0" applyFill="0" applyBorder="0" applyAlignment="0" applyProtection="0"/>
    <xf numFmtId="191" fontId="25" fillId="0" borderId="0" applyFont="0" applyFill="0" applyBorder="0" applyProtection="0">
      <alignment horizontal="right"/>
    </xf>
    <xf numFmtId="291" fontId="166" fillId="0" borderId="95" applyBorder="0" applyProtection="0">
      <alignment horizontal="right"/>
    </xf>
    <xf numFmtId="291" fontId="166" fillId="0" borderId="95" applyBorder="0" applyProtection="0">
      <alignment horizontal="right"/>
    </xf>
    <xf numFmtId="291" fontId="166" fillId="0" borderId="95" applyBorder="0" applyProtection="0">
      <alignment horizontal="right"/>
    </xf>
    <xf numFmtId="1" fontId="160" fillId="0" borderId="9">
      <alignment horizontal="center"/>
    </xf>
    <xf numFmtId="292" fontId="60" fillId="0" borderId="0" applyFont="0" applyFill="0" applyBorder="0" applyAlignment="0" applyProtection="0"/>
    <xf numFmtId="37" fontId="27" fillId="0" borderId="0"/>
    <xf numFmtId="9" fontId="7" fillId="0" borderId="0" quotePrefix="1" applyFont="0" applyBorder="0" applyProtection="0">
      <alignment horizontal="fill" textRotation="90"/>
      <protection locked="0"/>
    </xf>
  </cellStyleXfs>
  <cellXfs count="579">
    <xf numFmtId="0" fontId="0" fillId="0" borderId="0" xfId="0"/>
    <xf numFmtId="0" fontId="0" fillId="0" borderId="0" xfId="0" applyBorder="1"/>
    <xf numFmtId="44" fontId="0" fillId="0" borderId="0" xfId="0" applyNumberFormat="1" applyBorder="1"/>
    <xf numFmtId="44" fontId="0" fillId="0" borderId="0" xfId="1" applyFont="1" applyBorder="1"/>
    <xf numFmtId="44" fontId="0" fillId="0" borderId="13" xfId="1" applyFont="1" applyBorder="1"/>
    <xf numFmtId="0" fontId="0" fillId="0" borderId="21" xfId="0" applyBorder="1"/>
    <xf numFmtId="0" fontId="0" fillId="0" borderId="0" xfId="0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44" fontId="0" fillId="0" borderId="34" xfId="1" applyFont="1" applyBorder="1"/>
    <xf numFmtId="44" fontId="0" fillId="0" borderId="17" xfId="1" applyFont="1" applyBorder="1"/>
    <xf numFmtId="0" fontId="0" fillId="0" borderId="21" xfId="0" applyBorder="1" applyAlignment="1">
      <alignment horizontal="center" vertical="center"/>
    </xf>
    <xf numFmtId="44" fontId="0" fillId="0" borderId="15" xfId="1" applyFont="1" applyBorder="1"/>
    <xf numFmtId="0" fontId="0" fillId="0" borderId="22" xfId="0" applyBorder="1" applyAlignment="1">
      <alignment horizontal="center" vertical="center"/>
    </xf>
    <xf numFmtId="44" fontId="0" fillId="0" borderId="14" xfId="1" applyFont="1" applyBorder="1"/>
    <xf numFmtId="44" fontId="0" fillId="0" borderId="16" xfId="1" applyFont="1" applyBorder="1"/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Border="1"/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4" fontId="0" fillId="0" borderId="0" xfId="0" applyNumberFormat="1"/>
    <xf numFmtId="43" fontId="0" fillId="0" borderId="0" xfId="2" applyFont="1" applyFill="1" applyBorder="1"/>
    <xf numFmtId="0" fontId="0" fillId="0" borderId="42" xfId="0" applyBorder="1" applyAlignment="1">
      <alignment horizontal="center" vertical="center"/>
    </xf>
    <xf numFmtId="44" fontId="0" fillId="0" borderId="43" xfId="1" applyFont="1" applyBorder="1"/>
    <xf numFmtId="0" fontId="0" fillId="0" borderId="43" xfId="0" applyBorder="1" applyAlignment="1">
      <alignment horizontal="center" vertical="center"/>
    </xf>
    <xf numFmtId="44" fontId="0" fillId="0" borderId="44" xfId="1" applyFont="1" applyBorder="1"/>
    <xf numFmtId="0" fontId="0" fillId="0" borderId="36" xfId="0" applyBorder="1"/>
    <xf numFmtId="44" fontId="0" fillId="0" borderId="32" xfId="0" applyNumberFormat="1" applyBorder="1"/>
    <xf numFmtId="0" fontId="0" fillId="0" borderId="32" xfId="0" applyBorder="1"/>
    <xf numFmtId="44" fontId="0" fillId="0" borderId="33" xfId="0" applyNumberFormat="1" applyBorder="1"/>
    <xf numFmtId="0" fontId="0" fillId="0" borderId="19" xfId="0" applyBorder="1"/>
    <xf numFmtId="44" fontId="0" fillId="0" borderId="17" xfId="0" applyNumberFormat="1" applyFont="1" applyBorder="1"/>
    <xf numFmtId="44" fontId="0" fillId="0" borderId="15" xfId="0" applyNumberFormat="1" applyFont="1" applyBorder="1"/>
    <xf numFmtId="43" fontId="0" fillId="0" borderId="0" xfId="2" applyFont="1" applyBorder="1" applyAlignment="1">
      <alignment horizontal="center"/>
    </xf>
    <xf numFmtId="43" fontId="0" fillId="4" borderId="0" xfId="2" applyFont="1" applyFill="1" applyBorder="1" applyAlignment="1">
      <alignment horizontal="center"/>
    </xf>
    <xf numFmtId="43" fontId="0" fillId="0" borderId="14" xfId="2" applyFont="1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4" fontId="2" fillId="3" borderId="41" xfId="0" applyNumberFormat="1" applyFont="1" applyFill="1" applyBorder="1"/>
    <xf numFmtId="166" fontId="0" fillId="0" borderId="12" xfId="2" applyNumberFormat="1" applyFont="1" applyBorder="1" applyAlignment="1">
      <alignment horizontal="center"/>
    </xf>
    <xf numFmtId="166" fontId="0" fillId="0" borderId="13" xfId="2" applyNumberFormat="1" applyFont="1" applyBorder="1" applyAlignment="1">
      <alignment horizontal="center"/>
    </xf>
    <xf numFmtId="166" fontId="0" fillId="0" borderId="46" xfId="2" applyNumberFormat="1" applyFont="1" applyBorder="1" applyAlignment="1">
      <alignment horizontal="center"/>
    </xf>
    <xf numFmtId="44" fontId="0" fillId="0" borderId="12" xfId="1" applyFont="1" applyBorder="1"/>
    <xf numFmtId="44" fontId="0" fillId="0" borderId="46" xfId="1" applyFont="1" applyBorder="1"/>
    <xf numFmtId="0" fontId="0" fillId="5" borderId="0" xfId="0" applyFill="1" applyBorder="1"/>
    <xf numFmtId="0" fontId="0" fillId="0" borderId="17" xfId="0" applyBorder="1"/>
    <xf numFmtId="3" fontId="0" fillId="0" borderId="0" xfId="0" applyNumberFormat="1" applyBorder="1" applyAlignment="1">
      <alignment horizontal="center"/>
    </xf>
    <xf numFmtId="0" fontId="0" fillId="0" borderId="15" xfId="0" applyBorder="1"/>
    <xf numFmtId="3" fontId="0" fillId="0" borderId="1" xfId="0" applyNumberForma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0" fontId="0" fillId="0" borderId="1" xfId="4" applyNumberFormat="1" applyFon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2" borderId="53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left" wrapText="1"/>
    </xf>
    <xf numFmtId="0" fontId="0" fillId="0" borderId="52" xfId="0" applyBorder="1"/>
    <xf numFmtId="0" fontId="0" fillId="0" borderId="56" xfId="0" applyBorder="1"/>
    <xf numFmtId="0" fontId="0" fillId="7" borderId="56" xfId="0" applyFill="1" applyBorder="1"/>
    <xf numFmtId="0" fontId="0" fillId="2" borderId="52" xfId="0" applyFill="1" applyBorder="1" applyAlignment="1">
      <alignment vertical="top" wrapText="1"/>
    </xf>
    <xf numFmtId="0" fontId="0" fillId="2" borderId="53" xfId="0" applyFill="1" applyBorder="1" applyAlignment="1">
      <alignment vertical="top" wrapText="1"/>
    </xf>
    <xf numFmtId="0" fontId="0" fillId="2" borderId="58" xfId="0" applyFill="1" applyBorder="1" applyAlignment="1">
      <alignment vertical="top" wrapText="1"/>
    </xf>
    <xf numFmtId="0" fontId="0" fillId="2" borderId="59" xfId="0" applyFill="1" applyBorder="1" applyAlignment="1">
      <alignment vertical="top" wrapText="1"/>
    </xf>
    <xf numFmtId="0" fontId="0" fillId="2" borderId="60" xfId="0" applyFill="1" applyBorder="1" applyAlignment="1">
      <alignment vertical="top" wrapText="1"/>
    </xf>
    <xf numFmtId="0" fontId="0" fillId="2" borderId="53" xfId="0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3" borderId="50" xfId="0" applyFont="1" applyFill="1" applyBorder="1"/>
    <xf numFmtId="0" fontId="0" fillId="2" borderId="53" xfId="0" applyFill="1" applyBorder="1" applyAlignment="1">
      <alignment vertical="center" wrapText="1"/>
    </xf>
    <xf numFmtId="0" fontId="2" fillId="3" borderId="50" xfId="0" applyFont="1" applyFill="1" applyBorder="1" applyAlignment="1">
      <alignment vertical="center"/>
    </xf>
    <xf numFmtId="0" fontId="2" fillId="3" borderId="50" xfId="0" applyFont="1" applyFill="1" applyBorder="1" applyAlignment="1"/>
    <xf numFmtId="0" fontId="0" fillId="2" borderId="53" xfId="0" applyFill="1" applyBorder="1" applyAlignment="1">
      <alignment horizontal="center" wrapText="1"/>
    </xf>
    <xf numFmtId="0" fontId="0" fillId="2" borderId="59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2" fillId="2" borderId="0" xfId="0" applyFont="1" applyFill="1" applyBorder="1" applyAlignment="1"/>
    <xf numFmtId="0" fontId="11" fillId="9" borderId="4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0" xfId="0" applyFont="1" applyFill="1" applyBorder="1"/>
    <xf numFmtId="0" fontId="0" fillId="2" borderId="21" xfId="0" applyFill="1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9" fontId="0" fillId="0" borderId="0" xfId="4" applyFont="1" applyBorder="1"/>
    <xf numFmtId="0" fontId="0" fillId="0" borderId="0" xfId="4" applyNumberFormat="1" applyFont="1" applyBorder="1"/>
    <xf numFmtId="3" fontId="0" fillId="0" borderId="0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58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58" xfId="0" applyBorder="1"/>
    <xf numFmtId="3" fontId="0" fillId="0" borderId="58" xfId="0" applyNumberFormat="1" applyBorder="1" applyAlignment="1">
      <alignment horizontal="center" vertical="center"/>
    </xf>
    <xf numFmtId="9" fontId="0" fillId="0" borderId="48" xfId="4" applyFont="1" applyBorder="1"/>
    <xf numFmtId="44" fontId="0" fillId="0" borderId="0" xfId="1" applyFont="1" applyBorder="1" applyAlignment="1">
      <alignment horizontal="center" vertical="center"/>
    </xf>
    <xf numFmtId="0" fontId="0" fillId="0" borderId="21" xfId="0" applyFill="1" applyBorder="1"/>
    <xf numFmtId="0" fontId="0" fillId="0" borderId="0" xfId="0" applyNumberFormat="1" applyBorder="1"/>
    <xf numFmtId="0" fontId="10" fillId="3" borderId="41" xfId="5" applyFont="1" applyFill="1" applyBorder="1" applyAlignment="1">
      <alignment horizontal="center"/>
    </xf>
    <xf numFmtId="9" fontId="9" fillId="2" borderId="73" xfId="4" applyFont="1" applyFill="1" applyBorder="1" applyAlignment="1">
      <alignment horizontal="center"/>
    </xf>
    <xf numFmtId="44" fontId="9" fillId="2" borderId="73" xfId="1" applyFont="1" applyFill="1" applyBorder="1" applyAlignment="1">
      <alignment horizontal="center"/>
    </xf>
    <xf numFmtId="0" fontId="0" fillId="0" borderId="52" xfId="0" applyBorder="1" applyAlignment="1">
      <alignment horizontal="left" vertical="center"/>
    </xf>
    <xf numFmtId="0" fontId="0" fillId="2" borderId="52" xfId="0" applyFill="1" applyBorder="1" applyAlignment="1">
      <alignment horizontal="left" vertical="center" wrapText="1"/>
    </xf>
    <xf numFmtId="0" fontId="2" fillId="3" borderId="76" xfId="0" applyFont="1" applyFill="1" applyBorder="1" applyAlignment="1">
      <alignment vertical="center"/>
    </xf>
    <xf numFmtId="3" fontId="2" fillId="7" borderId="40" xfId="0" applyNumberFormat="1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left" vertical="top" wrapText="1"/>
    </xf>
    <xf numFmtId="0" fontId="0" fillId="6" borderId="33" xfId="0" applyFill="1" applyBorder="1" applyAlignment="1">
      <alignment horizontal="left" vertical="top" wrapText="1"/>
    </xf>
    <xf numFmtId="0" fontId="2" fillId="6" borderId="42" xfId="0" applyFont="1" applyFill="1" applyBorder="1" applyAlignment="1">
      <alignment horizontal="right" vertical="center" wrapText="1"/>
    </xf>
    <xf numFmtId="3" fontId="2" fillId="6" borderId="32" xfId="0" applyNumberFormat="1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center"/>
    </xf>
    <xf numFmtId="0" fontId="2" fillId="3" borderId="51" xfId="0" applyFont="1" applyFill="1" applyBorder="1" applyAlignment="1"/>
    <xf numFmtId="3" fontId="0" fillId="0" borderId="0" xfId="0" applyNumberFormat="1" applyBorder="1" applyAlignment="1">
      <alignment horizontal="center" vertical="center"/>
    </xf>
    <xf numFmtId="0" fontId="0" fillId="0" borderId="53" xfId="0" applyBorder="1" applyAlignment="1">
      <alignment vertical="center"/>
    </xf>
    <xf numFmtId="44" fontId="0" fillId="0" borderId="48" xfId="1" applyFont="1" applyBorder="1" applyAlignment="1">
      <alignment vertical="center"/>
    </xf>
    <xf numFmtId="0" fontId="0" fillId="0" borderId="21" xfId="0" applyBorder="1" applyAlignment="1">
      <alignment vertical="center"/>
    </xf>
    <xf numFmtId="44" fontId="0" fillId="0" borderId="0" xfId="1" applyFont="1" applyBorder="1" applyAlignment="1">
      <alignment vertical="center"/>
    </xf>
    <xf numFmtId="0" fontId="0" fillId="0" borderId="53" xfId="0" applyBorder="1"/>
    <xf numFmtId="44" fontId="0" fillId="0" borderId="18" xfId="1" applyFont="1" applyBorder="1" applyAlignment="1">
      <alignment vertical="center"/>
    </xf>
    <xf numFmtId="0" fontId="0" fillId="0" borderId="48" xfId="0" applyBorder="1" applyAlignment="1">
      <alignment horizontal="center"/>
    </xf>
    <xf numFmtId="0" fontId="0" fillId="0" borderId="5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vertical="center"/>
    </xf>
    <xf numFmtId="44" fontId="0" fillId="0" borderId="14" xfId="1" applyFont="1" applyBorder="1" applyAlignment="1">
      <alignment vertical="center"/>
    </xf>
    <xf numFmtId="0" fontId="0" fillId="0" borderId="0" xfId="1" applyNumberFormat="1" applyFont="1" applyBorder="1" applyAlignment="1">
      <alignment vertical="center"/>
    </xf>
    <xf numFmtId="0" fontId="0" fillId="2" borderId="0" xfId="0" applyFill="1"/>
    <xf numFmtId="44" fontId="0" fillId="0" borderId="12" xfId="1" quotePrefix="1" applyFont="1" applyBorder="1"/>
    <xf numFmtId="44" fontId="0" fillId="0" borderId="13" xfId="1" quotePrefix="1" applyFont="1" applyBorder="1"/>
    <xf numFmtId="44" fontId="0" fillId="0" borderId="46" xfId="1" quotePrefix="1" applyFont="1" applyBorder="1"/>
    <xf numFmtId="44" fontId="0" fillId="0" borderId="13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/>
    <xf numFmtId="0" fontId="0" fillId="3" borderId="46" xfId="0" applyFill="1" applyBorder="1"/>
    <xf numFmtId="0" fontId="0" fillId="0" borderId="0" xfId="0" applyBorder="1" applyAlignment="1">
      <alignment vertical="center"/>
    </xf>
    <xf numFmtId="0" fontId="2" fillId="3" borderId="76" xfId="0" applyFont="1" applyFill="1" applyBorder="1"/>
    <xf numFmtId="0" fontId="0" fillId="0" borderId="13" xfId="0" applyBorder="1"/>
    <xf numFmtId="0" fontId="2" fillId="3" borderId="2" xfId="0" applyFont="1" applyFill="1" applyBorder="1"/>
    <xf numFmtId="0" fontId="2" fillId="3" borderId="77" xfId="0" applyFont="1" applyFill="1" applyBorder="1"/>
    <xf numFmtId="0" fontId="2" fillId="3" borderId="80" xfId="0" applyFont="1" applyFill="1" applyBorder="1"/>
    <xf numFmtId="0" fontId="0" fillId="0" borderId="77" xfId="0" applyBorder="1"/>
    <xf numFmtId="0" fontId="0" fillId="0" borderId="48" xfId="0" applyBorder="1"/>
    <xf numFmtId="0" fontId="0" fillId="2" borderId="76" xfId="0" applyFill="1" applyBorder="1" applyAlignment="1">
      <alignment horizontal="center" vertical="center" wrapText="1"/>
    </xf>
    <xf numFmtId="0" fontId="0" fillId="2" borderId="76" xfId="0" applyFill="1" applyBorder="1" applyAlignment="1">
      <alignment vertical="center" wrapText="1"/>
    </xf>
    <xf numFmtId="3" fontId="2" fillId="7" borderId="52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10" fontId="0" fillId="2" borderId="1" xfId="4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2" xfId="0" applyFill="1" applyBorder="1"/>
    <xf numFmtId="0" fontId="0" fillId="2" borderId="48" xfId="0" applyFill="1" applyBorder="1" applyAlignment="1">
      <alignment horizontal="center" vertical="center"/>
    </xf>
    <xf numFmtId="0" fontId="0" fillId="2" borderId="48" xfId="0" applyFill="1" applyBorder="1" applyAlignment="1">
      <alignment vertical="center" wrapText="1"/>
    </xf>
    <xf numFmtId="3" fontId="0" fillId="2" borderId="48" xfId="0" applyNumberFormat="1" applyFill="1" applyBorder="1" applyAlignment="1">
      <alignment vertical="center"/>
    </xf>
    <xf numFmtId="0" fontId="0" fillId="2" borderId="58" xfId="0" applyFill="1" applyBorder="1" applyAlignment="1">
      <alignment vertical="center"/>
    </xf>
    <xf numFmtId="0" fontId="0" fillId="2" borderId="0" xfId="0" applyFill="1" applyBorder="1" applyAlignment="1">
      <alignment horizontal="left" vertical="center" wrapText="1"/>
    </xf>
    <xf numFmtId="9" fontId="0" fillId="2" borderId="0" xfId="4" applyFont="1" applyFill="1" applyBorder="1" applyAlignment="1">
      <alignment horizontal="right" vertical="center"/>
    </xf>
    <xf numFmtId="0" fontId="0" fillId="2" borderId="15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/>
    <xf numFmtId="44" fontId="0" fillId="2" borderId="0" xfId="1" applyFont="1" applyFill="1" applyBorder="1"/>
    <xf numFmtId="44" fontId="0" fillId="0" borderId="15" xfId="0" applyNumberFormat="1" applyBorder="1"/>
    <xf numFmtId="0" fontId="2" fillId="9" borderId="42" xfId="0" applyFont="1" applyFill="1" applyBorder="1" applyAlignment="1">
      <alignment horizontal="right"/>
    </xf>
    <xf numFmtId="0" fontId="0" fillId="9" borderId="43" xfId="0" applyFill="1" applyBorder="1" applyAlignment="1">
      <alignment horizontal="center"/>
    </xf>
    <xf numFmtId="44" fontId="0" fillId="9" borderId="44" xfId="1" applyFont="1" applyFill="1" applyBorder="1"/>
    <xf numFmtId="0" fontId="0" fillId="0" borderId="51" xfId="0" applyBorder="1"/>
    <xf numFmtId="44" fontId="0" fillId="0" borderId="54" xfId="0" applyNumberFormat="1" applyBorder="1"/>
    <xf numFmtId="0" fontId="0" fillId="0" borderId="59" xfId="0" applyBorder="1"/>
    <xf numFmtId="44" fontId="0" fillId="0" borderId="60" xfId="0" applyNumberFormat="1" applyBorder="1"/>
    <xf numFmtId="0" fontId="2" fillId="9" borderId="36" xfId="0" applyFont="1" applyFill="1" applyBorder="1"/>
    <xf numFmtId="44" fontId="2" fillId="9" borderId="41" xfId="0" applyNumberFormat="1" applyFont="1" applyFill="1" applyBorder="1"/>
    <xf numFmtId="0" fontId="2" fillId="10" borderId="41" xfId="0" applyFont="1" applyFill="1" applyBorder="1" applyAlignment="1"/>
    <xf numFmtId="44" fontId="2" fillId="2" borderId="0" xfId="0" applyNumberFormat="1" applyFont="1" applyFill="1"/>
    <xf numFmtId="44" fontId="0" fillId="2" borderId="0" xfId="0" applyNumberFormat="1" applyFill="1" applyBorder="1"/>
    <xf numFmtId="0" fontId="0" fillId="2" borderId="0" xfId="0" applyFill="1" applyBorder="1" applyAlignment="1">
      <alignment horizontal="center" vertical="center"/>
    </xf>
    <xf numFmtId="44" fontId="2" fillId="2" borderId="0" xfId="0" applyNumberFormat="1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/>
    <xf numFmtId="3" fontId="0" fillId="2" borderId="0" xfId="0" applyNumberFormat="1" applyFont="1" applyFill="1" applyBorder="1"/>
    <xf numFmtId="44" fontId="0" fillId="2" borderId="0" xfId="0" applyNumberFormat="1" applyFont="1" applyFill="1" applyBorder="1"/>
    <xf numFmtId="0" fontId="0" fillId="2" borderId="0" xfId="0" applyFill="1" applyBorder="1" applyAlignment="1"/>
    <xf numFmtId="3" fontId="0" fillId="2" borderId="63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44" fontId="0" fillId="2" borderId="0" xfId="0" applyNumberFormat="1" applyFill="1" applyBorder="1" applyAlignment="1"/>
    <xf numFmtId="43" fontId="0" fillId="2" borderId="0" xfId="0" applyNumberFormat="1" applyFill="1" applyBorder="1"/>
    <xf numFmtId="0" fontId="8" fillId="2" borderId="0" xfId="0" applyFont="1" applyFill="1" applyBorder="1" applyAlignment="1">
      <alignment vertical="center"/>
    </xf>
    <xf numFmtId="3" fontId="0" fillId="2" borderId="0" xfId="0" applyNumberFormat="1" applyFill="1" applyBorder="1"/>
    <xf numFmtId="9" fontId="0" fillId="2" borderId="0" xfId="4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7" xfId="0" applyFont="1" applyBorder="1"/>
    <xf numFmtId="44" fontId="0" fillId="0" borderId="81" xfId="0" applyNumberFormat="1" applyFont="1" applyBorder="1"/>
    <xf numFmtId="0" fontId="6" fillId="2" borderId="62" xfId="0" applyFont="1" applyFill="1" applyBorder="1"/>
    <xf numFmtId="44" fontId="0" fillId="0" borderId="55" xfId="0" applyNumberFormat="1" applyFont="1" applyBorder="1"/>
    <xf numFmtId="0" fontId="6" fillId="0" borderId="62" xfId="0" applyFont="1" applyBorder="1"/>
    <xf numFmtId="0" fontId="6" fillId="0" borderId="26" xfId="0" applyFont="1" applyBorder="1"/>
    <xf numFmtId="44" fontId="0" fillId="0" borderId="82" xfId="0" applyNumberFormat="1" applyFont="1" applyBorder="1"/>
    <xf numFmtId="0" fontId="2" fillId="0" borderId="46" xfId="0" applyFont="1" applyBorder="1"/>
    <xf numFmtId="44" fontId="2" fillId="3" borderId="16" xfId="0" applyNumberFormat="1" applyFont="1" applyFill="1" applyBorder="1"/>
    <xf numFmtId="3" fontId="0" fillId="2" borderId="17" xfId="0" applyNumberFormat="1" applyFont="1" applyFill="1" applyBorder="1" applyAlignment="1">
      <alignment horizontal="center"/>
    </xf>
    <xf numFmtId="3" fontId="0" fillId="2" borderId="34" xfId="0" applyNumberFormat="1" applyFont="1" applyFill="1" applyBorder="1" applyAlignment="1">
      <alignment horizontal="center"/>
    </xf>
    <xf numFmtId="44" fontId="0" fillId="2" borderId="63" xfId="1" applyFont="1" applyFill="1" applyBorder="1"/>
    <xf numFmtId="3" fontId="0" fillId="2" borderId="9" xfId="0" applyNumberFormat="1" applyFont="1" applyFill="1" applyBorder="1" applyAlignment="1">
      <alignment horizontal="center"/>
    </xf>
    <xf numFmtId="44" fontId="0" fillId="2" borderId="9" xfId="1" applyFont="1" applyFill="1" applyBorder="1"/>
    <xf numFmtId="44" fontId="0" fillId="2" borderId="9" xfId="0" applyNumberFormat="1" applyFont="1" applyFill="1" applyBorder="1"/>
    <xf numFmtId="3" fontId="0" fillId="2" borderId="64" xfId="0" applyNumberFormat="1" applyFont="1" applyFill="1" applyBorder="1" applyAlignment="1">
      <alignment horizontal="center"/>
    </xf>
    <xf numFmtId="44" fontId="0" fillId="2" borderId="64" xfId="0" applyNumberFormat="1" applyFont="1" applyFill="1" applyBorder="1"/>
    <xf numFmtId="0" fontId="0" fillId="2" borderId="21" xfId="0" applyFill="1" applyBorder="1"/>
    <xf numFmtId="0" fontId="0" fillId="2" borderId="0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2" fillId="0" borderId="36" xfId="0" applyFont="1" applyBorder="1"/>
    <xf numFmtId="0" fontId="12" fillId="3" borderId="41" xfId="3" applyFont="1" applyFill="1" applyBorder="1" applyAlignment="1">
      <alignment horizontal="center" vertical="center" wrapText="1"/>
    </xf>
    <xf numFmtId="0" fontId="12" fillId="3" borderId="33" xfId="3" applyFont="1" applyFill="1" applyBorder="1" applyAlignment="1">
      <alignment horizontal="center" vertical="center" wrapText="1"/>
    </xf>
    <xf numFmtId="0" fontId="12" fillId="3" borderId="33" xfId="3" applyFont="1" applyFill="1" applyBorder="1" applyAlignment="1">
      <alignment vertical="center" wrapText="1"/>
    </xf>
    <xf numFmtId="0" fontId="13" fillId="0" borderId="0" xfId="0" applyFont="1"/>
    <xf numFmtId="0" fontId="13" fillId="3" borderId="0" xfId="0" applyFont="1" applyFill="1"/>
    <xf numFmtId="0" fontId="13" fillId="0" borderId="27" xfId="0" applyFont="1" applyBorder="1"/>
    <xf numFmtId="43" fontId="13" fillId="0" borderId="65" xfId="2" applyFont="1" applyBorder="1"/>
    <xf numFmtId="43" fontId="13" fillId="0" borderId="63" xfId="2" applyFont="1" applyBorder="1"/>
    <xf numFmtId="3" fontId="13" fillId="2" borderId="65" xfId="0" applyNumberFormat="1" applyFont="1" applyFill="1" applyBorder="1" applyAlignment="1">
      <alignment horizontal="center"/>
    </xf>
    <xf numFmtId="44" fontId="13" fillId="0" borderId="63" xfId="1" applyFont="1" applyBorder="1"/>
    <xf numFmtId="0" fontId="13" fillId="0" borderId="17" xfId="0" applyFont="1" applyBorder="1"/>
    <xf numFmtId="0" fontId="13" fillId="0" borderId="62" xfId="0" applyFont="1" applyBorder="1"/>
    <xf numFmtId="43" fontId="13" fillId="0" borderId="49" xfId="2" applyFont="1" applyBorder="1"/>
    <xf numFmtId="43" fontId="13" fillId="0" borderId="9" xfId="2" applyFont="1" applyBorder="1"/>
    <xf numFmtId="3" fontId="13" fillId="0" borderId="49" xfId="0" applyNumberFormat="1" applyFont="1" applyBorder="1" applyAlignment="1">
      <alignment horizontal="center"/>
    </xf>
    <xf numFmtId="44" fontId="13" fillId="0" borderId="9" xfId="1" applyFont="1" applyBorder="1"/>
    <xf numFmtId="0" fontId="13" fillId="0" borderId="15" xfId="0" applyFont="1" applyBorder="1"/>
    <xf numFmtId="0" fontId="13" fillId="0" borderId="26" xfId="0" applyFont="1" applyBorder="1"/>
    <xf numFmtId="43" fontId="13" fillId="0" borderId="66" xfId="2" applyFont="1" applyBorder="1"/>
    <xf numFmtId="43" fontId="13" fillId="0" borderId="64" xfId="2" applyFont="1" applyBorder="1"/>
    <xf numFmtId="3" fontId="13" fillId="0" borderId="66" xfId="0" applyNumberFormat="1" applyFont="1" applyBorder="1" applyAlignment="1">
      <alignment horizontal="center"/>
    </xf>
    <xf numFmtId="44" fontId="13" fillId="0" borderId="64" xfId="1" applyFont="1" applyBorder="1"/>
    <xf numFmtId="0" fontId="13" fillId="0" borderId="16" xfId="0" applyFont="1" applyBorder="1"/>
    <xf numFmtId="3" fontId="13" fillId="11" borderId="45" xfId="0" applyNumberFormat="1" applyFont="1" applyFill="1" applyBorder="1" applyAlignment="1">
      <alignment horizontal="center"/>
    </xf>
    <xf numFmtId="43" fontId="13" fillId="6" borderId="43" xfId="0" applyNumberFormat="1" applyFont="1" applyFill="1" applyBorder="1"/>
    <xf numFmtId="44" fontId="13" fillId="6" borderId="43" xfId="0" applyNumberFormat="1" applyFont="1" applyFill="1" applyBorder="1"/>
    <xf numFmtId="0" fontId="13" fillId="6" borderId="43" xfId="0" applyFont="1" applyFill="1" applyBorder="1"/>
    <xf numFmtId="3" fontId="13" fillId="6" borderId="43" xfId="0" applyNumberFormat="1" applyFont="1" applyFill="1" applyBorder="1" applyAlignment="1">
      <alignment horizontal="center"/>
    </xf>
    <xf numFmtId="0" fontId="13" fillId="6" borderId="33" xfId="0" applyFont="1" applyFill="1" applyBorder="1"/>
    <xf numFmtId="3" fontId="13" fillId="0" borderId="72" xfId="0" applyNumberFormat="1" applyFont="1" applyBorder="1" applyAlignment="1">
      <alignment horizontal="center"/>
    </xf>
    <xf numFmtId="3" fontId="13" fillId="0" borderId="73" xfId="0" applyNumberFormat="1" applyFont="1" applyBorder="1" applyAlignment="1">
      <alignment horizontal="center"/>
    </xf>
    <xf numFmtId="3" fontId="13" fillId="2" borderId="73" xfId="0" applyNumberFormat="1" applyFont="1" applyFill="1" applyBorder="1" applyAlignment="1">
      <alignment horizontal="center"/>
    </xf>
    <xf numFmtId="9" fontId="13" fillId="2" borderId="73" xfId="4" applyFont="1" applyFill="1" applyBorder="1" applyAlignment="1">
      <alignment horizontal="center"/>
    </xf>
    <xf numFmtId="3" fontId="13" fillId="0" borderId="0" xfId="0" applyNumberFormat="1" applyFont="1"/>
    <xf numFmtId="44" fontId="0" fillId="0" borderId="13" xfId="1" quotePrefix="1" applyFont="1" applyBorder="1" applyAlignment="1">
      <alignment horizontal="center"/>
    </xf>
    <xf numFmtId="43" fontId="0" fillId="2" borderId="0" xfId="2" applyFont="1" applyFill="1" applyBorder="1" applyAlignment="1">
      <alignment horizontal="center"/>
    </xf>
    <xf numFmtId="0" fontId="11" fillId="9" borderId="41" xfId="0" quotePrefix="1" applyFont="1" applyFill="1" applyBorder="1" applyAlignment="1">
      <alignment horizontal="center" vertical="center"/>
    </xf>
    <xf numFmtId="167" fontId="0" fillId="2" borderId="34" xfId="0" applyNumberFormat="1" applyFont="1" applyFill="1" applyBorder="1" applyAlignment="1">
      <alignment horizontal="center"/>
    </xf>
    <xf numFmtId="44" fontId="9" fillId="2" borderId="74" xfId="1" applyFont="1" applyFill="1" applyBorder="1" applyAlignment="1"/>
    <xf numFmtId="0" fontId="15" fillId="0" borderId="0" xfId="3" applyFont="1" applyFill="1" applyBorder="1" applyAlignment="1">
      <alignment horizontal="left"/>
    </xf>
    <xf numFmtId="0" fontId="16" fillId="0" borderId="0" xfId="3" applyFont="1" applyFill="1" applyBorder="1" applyAlignment="1">
      <alignment wrapText="1"/>
    </xf>
    <xf numFmtId="0" fontId="17" fillId="0" borderId="0" xfId="3" applyFont="1" applyFill="1" applyBorder="1"/>
    <xf numFmtId="1" fontId="17" fillId="0" borderId="0" xfId="11" applyNumberFormat="1" applyFont="1" applyFill="1" applyBorder="1" applyAlignment="1">
      <alignment horizontal="right" vertical="top"/>
    </xf>
    <xf numFmtId="0" fontId="16" fillId="0" borderId="0" xfId="3" applyFont="1" applyFill="1" applyBorder="1"/>
    <xf numFmtId="0" fontId="16" fillId="0" borderId="0" xfId="3" applyFont="1" applyFill="1" applyBorder="1" applyAlignment="1">
      <alignment horizontal="left"/>
    </xf>
    <xf numFmtId="0" fontId="17" fillId="0" borderId="0" xfId="3" applyFont="1" applyFill="1" applyBorder="1" applyAlignment="1">
      <alignment wrapText="1"/>
    </xf>
    <xf numFmtId="0" fontId="17" fillId="0" borderId="0" xfId="3" applyFont="1"/>
    <xf numFmtId="0" fontId="17" fillId="0" borderId="0" xfId="3" applyFont="1" applyAlignment="1">
      <alignment horizontal="left"/>
    </xf>
    <xf numFmtId="0" fontId="16" fillId="0" borderId="83" xfId="3" applyFont="1" applyBorder="1" applyAlignment="1">
      <alignment horizontal="left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 wrapText="1"/>
    </xf>
    <xf numFmtId="0" fontId="16" fillId="0" borderId="0" xfId="3" applyFont="1" applyBorder="1"/>
    <xf numFmtId="0" fontId="16" fillId="0" borderId="11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center" vertical="top" wrapText="1"/>
    </xf>
    <xf numFmtId="168" fontId="17" fillId="0" borderId="0" xfId="3" applyNumberFormat="1" applyFont="1" applyFill="1" applyBorder="1" applyAlignment="1">
      <alignment horizontal="center" vertical="top" wrapText="1"/>
    </xf>
    <xf numFmtId="165" fontId="16" fillId="0" borderId="0" xfId="11" applyFont="1" applyFill="1" applyBorder="1" applyAlignment="1">
      <alignment horizontal="center" vertical="top" wrapText="1"/>
    </xf>
    <xf numFmtId="165" fontId="16" fillId="0" borderId="49" xfId="11" applyFont="1" applyFill="1" applyBorder="1" applyAlignment="1">
      <alignment horizontal="center" vertical="top" wrapText="1"/>
    </xf>
    <xf numFmtId="0" fontId="16" fillId="0" borderId="0" xfId="3" applyFont="1" applyBorder="1" applyAlignment="1">
      <alignment vertical="top" wrapText="1"/>
    </xf>
    <xf numFmtId="165" fontId="17" fillId="0" borderId="0" xfId="3" applyNumberFormat="1" applyFont="1" applyBorder="1" applyAlignment="1">
      <alignment vertical="top" wrapText="1"/>
    </xf>
    <xf numFmtId="0" fontId="17" fillId="0" borderId="0" xfId="3" applyFont="1" applyBorder="1" applyAlignment="1">
      <alignment vertical="top" wrapText="1"/>
    </xf>
    <xf numFmtId="0" fontId="17" fillId="0" borderId="11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center" vertical="top" wrapText="1"/>
    </xf>
    <xf numFmtId="168" fontId="18" fillId="0" borderId="0" xfId="3" applyNumberFormat="1" applyFont="1" applyFill="1" applyBorder="1" applyAlignment="1">
      <alignment horizontal="center" vertical="top" wrapText="1"/>
    </xf>
    <xf numFmtId="165" fontId="18" fillId="0" borderId="0" xfId="11" applyFont="1" applyFill="1" applyBorder="1" applyAlignment="1">
      <alignment horizontal="center" vertical="top" wrapText="1"/>
    </xf>
    <xf numFmtId="165" fontId="18" fillId="0" borderId="49" xfId="11" applyFont="1" applyFill="1" applyBorder="1" applyAlignment="1">
      <alignment horizontal="center" vertical="top" wrapText="1"/>
    </xf>
    <xf numFmtId="0" fontId="18" fillId="0" borderId="0" xfId="3" applyFont="1" applyBorder="1" applyAlignment="1">
      <alignment vertical="top" wrapText="1"/>
    </xf>
    <xf numFmtId="165" fontId="18" fillId="0" borderId="0" xfId="3" applyNumberFormat="1" applyFont="1" applyBorder="1" applyAlignment="1">
      <alignment vertical="top" wrapText="1"/>
    </xf>
    <xf numFmtId="0" fontId="17" fillId="0" borderId="0" xfId="3" applyFont="1" applyFill="1" applyBorder="1" applyAlignment="1">
      <alignment horizontal="left" vertical="top" wrapText="1"/>
    </xf>
    <xf numFmtId="169" fontId="17" fillId="0" borderId="0" xfId="3" applyNumberFormat="1" applyFont="1" applyFill="1" applyBorder="1" applyAlignment="1">
      <alignment horizontal="center" vertical="top" wrapText="1"/>
    </xf>
    <xf numFmtId="165" fontId="17" fillId="0" borderId="0" xfId="11" applyFont="1" applyFill="1" applyBorder="1" applyAlignment="1">
      <alignment horizontal="center" vertical="top" wrapText="1"/>
    </xf>
    <xf numFmtId="165" fontId="17" fillId="0" borderId="49" xfId="11" applyFont="1" applyFill="1" applyBorder="1" applyAlignment="1">
      <alignment horizontal="center" vertical="top" wrapText="1"/>
    </xf>
    <xf numFmtId="0" fontId="19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center" vertical="top" wrapText="1"/>
    </xf>
    <xf numFmtId="169" fontId="19" fillId="0" borderId="0" xfId="3" applyNumberFormat="1" applyFont="1" applyFill="1" applyBorder="1" applyAlignment="1">
      <alignment horizontal="center" vertical="top" wrapText="1"/>
    </xf>
    <xf numFmtId="165" fontId="19" fillId="0" borderId="0" xfId="11" applyFont="1" applyFill="1" applyBorder="1" applyAlignment="1">
      <alignment horizontal="center" vertical="top" wrapText="1"/>
    </xf>
    <xf numFmtId="165" fontId="19" fillId="0" borderId="49" xfId="11" applyFont="1" applyFill="1" applyBorder="1" applyAlignment="1">
      <alignment horizontal="center" vertical="top" wrapText="1"/>
    </xf>
    <xf numFmtId="165" fontId="19" fillId="0" borderId="0" xfId="3" applyNumberFormat="1" applyFont="1" applyBorder="1" applyAlignment="1">
      <alignment vertical="top" wrapText="1"/>
    </xf>
    <xf numFmtId="0" fontId="19" fillId="0" borderId="0" xfId="3" applyFont="1" applyBorder="1" applyAlignment="1">
      <alignment vertical="top" wrapText="1"/>
    </xf>
    <xf numFmtId="0" fontId="20" fillId="0" borderId="0" xfId="3" applyFont="1" applyBorder="1" applyAlignment="1">
      <alignment vertical="top" wrapText="1"/>
    </xf>
    <xf numFmtId="168" fontId="19" fillId="0" borderId="0" xfId="3" applyNumberFormat="1" applyFont="1" applyFill="1" applyBorder="1" applyAlignment="1">
      <alignment horizontal="center" vertical="top" wrapText="1"/>
    </xf>
    <xf numFmtId="169" fontId="17" fillId="0" borderId="0" xfId="11" applyNumberFormat="1" applyFont="1" applyFill="1" applyBorder="1" applyAlignment="1">
      <alignment horizontal="center" vertical="top" wrapText="1"/>
    </xf>
    <xf numFmtId="170" fontId="17" fillId="0" borderId="0" xfId="3" applyNumberFormat="1" applyFont="1" applyBorder="1" applyAlignment="1">
      <alignment vertical="top" wrapText="1"/>
    </xf>
    <xf numFmtId="0" fontId="16" fillId="0" borderId="0" xfId="3" applyFont="1" applyFill="1" applyBorder="1" applyAlignment="1">
      <alignment horizontal="center" vertical="top" wrapText="1"/>
    </xf>
    <xf numFmtId="169" fontId="16" fillId="0" borderId="0" xfId="3" applyNumberFormat="1" applyFont="1" applyFill="1" applyBorder="1" applyAlignment="1">
      <alignment horizontal="center" vertical="top" wrapText="1"/>
    </xf>
    <xf numFmtId="165" fontId="16" fillId="0" borderId="0" xfId="3" applyNumberFormat="1" applyFont="1" applyBorder="1" applyAlignment="1">
      <alignment vertical="top" wrapText="1"/>
    </xf>
    <xf numFmtId="0" fontId="16" fillId="0" borderId="11" xfId="3" applyFont="1" applyBorder="1" applyAlignment="1">
      <alignment horizontal="left" vertical="center" wrapText="1"/>
    </xf>
    <xf numFmtId="0" fontId="16" fillId="0" borderId="0" xfId="3" applyFont="1" applyBorder="1" applyAlignment="1">
      <alignment horizontal="left" vertical="center" wrapText="1"/>
    </xf>
    <xf numFmtId="0" fontId="16" fillId="0" borderId="0" xfId="3" applyFont="1" applyBorder="1" applyAlignment="1">
      <alignment horizontal="center" vertical="center" wrapText="1"/>
    </xf>
    <xf numFmtId="169" fontId="16" fillId="0" borderId="0" xfId="3" applyNumberFormat="1" applyFont="1" applyBorder="1" applyAlignment="1">
      <alignment horizontal="center" vertical="center" wrapText="1"/>
    </xf>
    <xf numFmtId="0" fontId="16" fillId="0" borderId="49" xfId="3" applyFont="1" applyBorder="1" applyAlignment="1">
      <alignment horizontal="center" vertical="center" wrapText="1"/>
    </xf>
    <xf numFmtId="0" fontId="19" fillId="0" borderId="11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center" vertical="top" wrapText="1"/>
    </xf>
    <xf numFmtId="165" fontId="21" fillId="0" borderId="0" xfId="11" applyFont="1" applyFill="1" applyBorder="1" applyAlignment="1">
      <alignment horizontal="center" vertical="top" wrapText="1"/>
    </xf>
    <xf numFmtId="165" fontId="21" fillId="0" borderId="49" xfId="11" applyFont="1" applyFill="1" applyBorder="1" applyAlignment="1">
      <alignment horizontal="center" vertical="top" wrapText="1"/>
    </xf>
    <xf numFmtId="0" fontId="21" fillId="0" borderId="0" xfId="3" applyFont="1" applyBorder="1" applyAlignment="1">
      <alignment vertical="top" wrapText="1"/>
    </xf>
    <xf numFmtId="169" fontId="21" fillId="0" borderId="0" xfId="3" applyNumberFormat="1" applyFont="1" applyFill="1" applyBorder="1" applyAlignment="1">
      <alignment horizontal="center" vertical="top" wrapText="1"/>
    </xf>
    <xf numFmtId="168" fontId="16" fillId="0" borderId="0" xfId="3" applyNumberFormat="1" applyFont="1" applyFill="1" applyBorder="1" applyAlignment="1">
      <alignment horizontal="center" vertical="top" wrapText="1"/>
    </xf>
    <xf numFmtId="0" fontId="16" fillId="0" borderId="7" xfId="3" applyFont="1" applyFill="1" applyBorder="1" applyAlignment="1">
      <alignment horizontal="left" vertical="top" wrapText="1"/>
    </xf>
    <xf numFmtId="0" fontId="16" fillId="0" borderId="18" xfId="3" applyFont="1" applyFill="1" applyBorder="1" applyAlignment="1">
      <alignment horizontal="left" vertical="top" wrapText="1"/>
    </xf>
    <xf numFmtId="0" fontId="16" fillId="0" borderId="18" xfId="3" applyFont="1" applyFill="1" applyBorder="1" applyAlignment="1">
      <alignment horizontal="center" vertical="top" wrapText="1"/>
    </xf>
    <xf numFmtId="171" fontId="16" fillId="0" borderId="18" xfId="3" applyNumberFormat="1" applyFont="1" applyFill="1" applyBorder="1" applyAlignment="1">
      <alignment horizontal="center" vertical="top" wrapText="1"/>
    </xf>
    <xf numFmtId="165" fontId="16" fillId="0" borderId="18" xfId="11" applyFont="1" applyFill="1" applyBorder="1" applyAlignment="1">
      <alignment horizontal="center" vertical="top" wrapText="1"/>
    </xf>
    <xf numFmtId="165" fontId="16" fillId="0" borderId="8" xfId="11" applyFont="1" applyFill="1" applyBorder="1" applyAlignment="1">
      <alignment horizontal="center" vertical="top" wrapText="1"/>
    </xf>
    <xf numFmtId="0" fontId="17" fillId="0" borderId="0" xfId="3" applyNumberFormat="1" applyFont="1" applyBorder="1" applyAlignment="1">
      <alignment horizontal="left" vertical="top"/>
    </xf>
    <xf numFmtId="0" fontId="16" fillId="0" borderId="0" xfId="3" applyNumberFormat="1" applyFont="1" applyBorder="1" applyAlignment="1">
      <alignment horizontal="left" vertical="top"/>
    </xf>
    <xf numFmtId="0" fontId="16" fillId="0" borderId="0" xfId="11" quotePrefix="1" applyNumberFormat="1" applyFont="1" applyBorder="1" applyAlignment="1">
      <alignment horizontal="left" vertical="top"/>
    </xf>
    <xf numFmtId="0" fontId="16" fillId="0" borderId="0" xfId="11" applyNumberFormat="1" applyFont="1" applyBorder="1" applyAlignment="1">
      <alignment horizontal="left" vertical="top"/>
    </xf>
    <xf numFmtId="4" fontId="17" fillId="0" borderId="0" xfId="3" applyNumberFormat="1" applyFont="1" applyBorder="1" applyAlignment="1">
      <alignment horizontal="center" vertical="top" wrapText="1"/>
    </xf>
    <xf numFmtId="0" fontId="17" fillId="0" borderId="0" xfId="3" applyFont="1" applyBorder="1" applyAlignment="1">
      <alignment horizontal="left" vertical="top" wrapText="1"/>
    </xf>
    <xf numFmtId="0" fontId="16" fillId="0" borderId="1" xfId="3" applyFont="1" applyBorder="1" applyAlignment="1">
      <alignment vertical="top" wrapText="1"/>
    </xf>
    <xf numFmtId="4" fontId="22" fillId="0" borderId="1" xfId="3" applyNumberFormat="1" applyFont="1" applyBorder="1" applyAlignment="1">
      <alignment horizontal="center" vertical="top" wrapText="1"/>
    </xf>
    <xf numFmtId="165" fontId="16" fillId="0" borderId="1" xfId="3" applyNumberFormat="1" applyFont="1" applyBorder="1" applyAlignment="1">
      <alignment vertical="top" wrapText="1"/>
    </xf>
    <xf numFmtId="0" fontId="16" fillId="0" borderId="1" xfId="3" applyFont="1" applyBorder="1" applyAlignment="1">
      <alignment horizontal="center" vertical="top" wrapText="1"/>
    </xf>
    <xf numFmtId="165" fontId="16" fillId="12" borderId="1" xfId="3" applyNumberFormat="1" applyFont="1" applyFill="1" applyBorder="1" applyAlignment="1">
      <alignment vertical="top" wrapText="1"/>
    </xf>
    <xf numFmtId="4" fontId="17" fillId="0" borderId="0" xfId="3" applyNumberFormat="1" applyFont="1" applyBorder="1" applyAlignment="1">
      <alignment vertical="top" wrapText="1"/>
    </xf>
    <xf numFmtId="43" fontId="17" fillId="0" borderId="0" xfId="3" applyNumberFormat="1" applyFont="1" applyBorder="1" applyAlignment="1">
      <alignment vertical="top" wrapText="1"/>
    </xf>
    <xf numFmtId="4" fontId="17" fillId="0" borderId="0" xfId="3" applyNumberFormat="1" applyFont="1"/>
    <xf numFmtId="4" fontId="17" fillId="0" borderId="0" xfId="3" applyNumberFormat="1" applyFont="1" applyBorder="1" applyAlignment="1">
      <alignment horizontal="center" vertical="center" wrapText="1"/>
    </xf>
    <xf numFmtId="44" fontId="17" fillId="0" borderId="0" xfId="1" applyFont="1" applyBorder="1" applyAlignment="1">
      <alignment vertical="top" wrapText="1"/>
    </xf>
    <xf numFmtId="172" fontId="2" fillId="7" borderId="40" xfId="0" applyNumberFormat="1" applyFont="1" applyFill="1" applyBorder="1" applyAlignment="1">
      <alignment horizontal="center" vertical="center"/>
    </xf>
    <xf numFmtId="0" fontId="0" fillId="0" borderId="110" xfId="0" applyBorder="1"/>
    <xf numFmtId="3" fontId="0" fillId="0" borderId="49" xfId="0" applyNumberFormat="1" applyBorder="1"/>
    <xf numFmtId="43" fontId="0" fillId="0" borderId="49" xfId="0" applyNumberFormat="1" applyBorder="1"/>
    <xf numFmtId="44" fontId="0" fillId="0" borderId="49" xfId="1" applyFont="1" applyBorder="1"/>
    <xf numFmtId="0" fontId="43" fillId="0" borderId="111" xfId="12" applyFont="1" applyBorder="1" applyAlignment="1">
      <alignment horizontal="justify" vertical="center"/>
    </xf>
    <xf numFmtId="0" fontId="168" fillId="0" borderId="114" xfId="12" applyFont="1" applyFill="1" applyBorder="1" applyAlignment="1">
      <alignment horizontal="justify" vertical="center"/>
    </xf>
    <xf numFmtId="0" fontId="30" fillId="0" borderId="115" xfId="12" applyFont="1" applyBorder="1" applyAlignment="1">
      <alignment horizontal="center"/>
    </xf>
    <xf numFmtId="0" fontId="30" fillId="0" borderId="115" xfId="12" applyFont="1" applyBorder="1"/>
    <xf numFmtId="43" fontId="30" fillId="0" borderId="115" xfId="14" applyFont="1" applyBorder="1"/>
    <xf numFmtId="43" fontId="7" fillId="0" borderId="116" xfId="14" applyFont="1" applyBorder="1"/>
    <xf numFmtId="0" fontId="167" fillId="0" borderId="114" xfId="12" applyFont="1" applyFill="1" applyBorder="1" applyAlignment="1">
      <alignment horizontal="justify" vertical="center"/>
    </xf>
    <xf numFmtId="0" fontId="7" fillId="0" borderId="115" xfId="12" applyFont="1" applyBorder="1" applyAlignment="1">
      <alignment horizontal="center"/>
    </xf>
    <xf numFmtId="0" fontId="23" fillId="0" borderId="115" xfId="12" applyBorder="1"/>
    <xf numFmtId="43" fontId="23" fillId="0" borderId="115" xfId="14" applyFont="1" applyBorder="1"/>
    <xf numFmtId="0" fontId="7" fillId="0" borderId="115" xfId="12" applyFont="1" applyBorder="1"/>
    <xf numFmtId="0" fontId="7" fillId="0" borderId="115" xfId="12" applyFont="1" applyFill="1" applyBorder="1" applyAlignment="1">
      <alignment horizontal="center"/>
    </xf>
    <xf numFmtId="2" fontId="23" fillId="0" borderId="115" xfId="12" applyNumberFormat="1" applyBorder="1"/>
    <xf numFmtId="43" fontId="7" fillId="0" borderId="115" xfId="14" applyFont="1" applyBorder="1"/>
    <xf numFmtId="0" fontId="167" fillId="0" borderId="117" xfId="12" applyFont="1" applyFill="1" applyBorder="1" applyAlignment="1">
      <alignment horizontal="justify" vertical="center"/>
    </xf>
    <xf numFmtId="0" fontId="0" fillId="0" borderId="118" xfId="0" applyBorder="1"/>
    <xf numFmtId="43" fontId="31" fillId="0" borderId="119" xfId="12" applyNumberFormat="1" applyFont="1" applyBorder="1" applyAlignment="1">
      <alignment vertical="center"/>
    </xf>
    <xf numFmtId="0" fontId="31" fillId="0" borderId="112" xfId="12" applyFont="1" applyBorder="1" applyAlignment="1">
      <alignment horizontal="center" vertical="center"/>
    </xf>
    <xf numFmtId="43" fontId="31" fillId="0" borderId="112" xfId="14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20" xfId="0" applyBorder="1"/>
    <xf numFmtId="164" fontId="0" fillId="0" borderId="121" xfId="0" applyNumberFormat="1" applyBorder="1"/>
    <xf numFmtId="0" fontId="2" fillId="11" borderId="111" xfId="0" applyFont="1" applyFill="1" applyBorder="1"/>
    <xf numFmtId="0" fontId="2" fillId="11" borderId="113" xfId="0" applyFont="1" applyFill="1" applyBorder="1"/>
    <xf numFmtId="0" fontId="0" fillId="0" borderId="114" xfId="0" applyBorder="1"/>
    <xf numFmtId="3" fontId="0" fillId="0" borderId="116" xfId="0" applyNumberFormat="1" applyBorder="1"/>
    <xf numFmtId="0" fontId="0" fillId="0" borderId="116" xfId="0" applyBorder="1"/>
    <xf numFmtId="0" fontId="0" fillId="0" borderId="117" xfId="0" applyBorder="1"/>
    <xf numFmtId="44" fontId="0" fillId="0" borderId="119" xfId="1" applyFont="1" applyBorder="1"/>
    <xf numFmtId="44" fontId="0" fillId="0" borderId="116" xfId="1" applyFont="1" applyBorder="1"/>
    <xf numFmtId="0" fontId="0" fillId="0" borderId="114" xfId="0" applyBorder="1" applyAlignment="1">
      <alignment vertical="center" wrapText="1"/>
    </xf>
    <xf numFmtId="0" fontId="2" fillId="11" borderId="117" xfId="0" applyFont="1" applyFill="1" applyBorder="1" applyAlignment="1">
      <alignment vertical="center"/>
    </xf>
    <xf numFmtId="44" fontId="2" fillId="11" borderId="119" xfId="0" applyNumberFormat="1" applyFont="1" applyFill="1" applyBorder="1" applyAlignment="1">
      <alignment vertical="center"/>
    </xf>
    <xf numFmtId="0" fontId="2" fillId="11" borderId="114" xfId="0" applyFont="1" applyFill="1" applyBorder="1" applyAlignment="1">
      <alignment horizontal="center"/>
    </xf>
    <xf numFmtId="0" fontId="2" fillId="11" borderId="116" xfId="0" applyFont="1" applyFill="1" applyBorder="1" applyAlignment="1">
      <alignment horizontal="center"/>
    </xf>
    <xf numFmtId="44" fontId="0" fillId="0" borderId="116" xfId="0" applyNumberFormat="1" applyBorder="1"/>
    <xf numFmtId="10" fontId="16" fillId="0" borderId="1" xfId="3" applyNumberFormat="1" applyFont="1" applyBorder="1" applyAlignment="1">
      <alignment horizontal="center" vertical="top" wrapText="1"/>
    </xf>
    <xf numFmtId="43" fontId="13" fillId="6" borderId="66" xfId="0" applyNumberFormat="1" applyFont="1" applyFill="1" applyBorder="1"/>
    <xf numFmtId="164" fontId="0" fillId="0" borderId="0" xfId="0" applyNumberFormat="1"/>
    <xf numFmtId="4" fontId="0" fillId="0" borderId="0" xfId="0" applyNumberFormat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9" fontId="0" fillId="0" borderId="0" xfId="4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13" fillId="0" borderId="0" xfId="0" applyNumberFormat="1" applyFont="1" applyFill="1" applyBorder="1"/>
    <xf numFmtId="44" fontId="0" fillId="0" borderId="0" xfId="1" applyFont="1"/>
    <xf numFmtId="3" fontId="13" fillId="0" borderId="73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3" fontId="2" fillId="11" borderId="1" xfId="0" applyNumberFormat="1" applyFont="1" applyFill="1" applyBorder="1" applyAlignment="1">
      <alignment horizontal="center"/>
    </xf>
    <xf numFmtId="9" fontId="0" fillId="0" borderId="0" xfId="4" applyFont="1" applyFill="1" applyBorder="1" applyAlignment="1">
      <alignment horizontal="left" vertical="center"/>
    </xf>
    <xf numFmtId="10" fontId="0" fillId="11" borderId="1" xfId="4" applyNumberFormat="1" applyFont="1" applyFill="1" applyBorder="1" applyAlignment="1">
      <alignment horizontal="center"/>
    </xf>
    <xf numFmtId="164" fontId="0" fillId="2" borderId="15" xfId="0" applyNumberFormat="1" applyFill="1" applyBorder="1"/>
    <xf numFmtId="43" fontId="6" fillId="0" borderId="0" xfId="2" applyFont="1" applyBorder="1" applyAlignment="1">
      <alignment horizontal="center"/>
    </xf>
    <xf numFmtId="293" fontId="13" fillId="6" borderId="43" xfId="2" applyNumberFormat="1" applyFont="1" applyFill="1" applyBorder="1"/>
    <xf numFmtId="3" fontId="170" fillId="0" borderId="63" xfId="0" applyNumberFormat="1" applyFont="1" applyBorder="1" applyAlignment="1">
      <alignment horizontal="center"/>
    </xf>
    <xf numFmtId="3" fontId="170" fillId="11" borderId="63" xfId="0" applyNumberFormat="1" applyFont="1" applyFill="1" applyBorder="1" applyAlignment="1">
      <alignment horizontal="center"/>
    </xf>
    <xf numFmtId="43" fontId="170" fillId="0" borderId="34" xfId="2" applyFont="1" applyBorder="1"/>
    <xf numFmtId="3" fontId="170" fillId="0" borderId="9" xfId="0" applyNumberFormat="1" applyFont="1" applyBorder="1" applyAlignment="1">
      <alignment horizontal="center"/>
    </xf>
    <xf numFmtId="3" fontId="170" fillId="11" borderId="9" xfId="0" applyNumberFormat="1" applyFont="1" applyFill="1" applyBorder="1" applyAlignment="1">
      <alignment horizontal="center"/>
    </xf>
    <xf numFmtId="43" fontId="170" fillId="0" borderId="0" xfId="2" applyFont="1" applyBorder="1"/>
    <xf numFmtId="3" fontId="170" fillId="0" borderId="64" xfId="0" applyNumberFormat="1" applyFont="1" applyBorder="1" applyAlignment="1">
      <alignment horizontal="center"/>
    </xf>
    <xf numFmtId="3" fontId="170" fillId="11" borderId="64" xfId="0" applyNumberFormat="1" applyFont="1" applyFill="1" applyBorder="1" applyAlignment="1">
      <alignment horizontal="center"/>
    </xf>
    <xf numFmtId="43" fontId="170" fillId="0" borderId="14" xfId="2" applyFont="1" applyBorder="1"/>
    <xf numFmtId="4" fontId="13" fillId="0" borderId="0" xfId="0" applyNumberFormat="1" applyFont="1" applyFill="1" applyBorder="1"/>
    <xf numFmtId="4" fontId="13" fillId="0" borderId="0" xfId="0" applyNumberFormat="1" applyFont="1"/>
    <xf numFmtId="44" fontId="170" fillId="0" borderId="65" xfId="1" applyFont="1" applyBorder="1"/>
    <xf numFmtId="44" fontId="170" fillId="0" borderId="63" xfId="1" applyFont="1" applyBorder="1"/>
    <xf numFmtId="44" fontId="170" fillId="0" borderId="49" xfId="1" applyFont="1" applyBorder="1"/>
    <xf numFmtId="44" fontId="170" fillId="0" borderId="9" xfId="1" applyFont="1" applyBorder="1"/>
    <xf numFmtId="44" fontId="170" fillId="0" borderId="66" xfId="1" applyFont="1" applyBorder="1"/>
    <xf numFmtId="44" fontId="170" fillId="0" borderId="64" xfId="1" applyFont="1" applyBorder="1"/>
    <xf numFmtId="44" fontId="0" fillId="0" borderId="21" xfId="1" applyFont="1" applyBorder="1"/>
    <xf numFmtId="9" fontId="0" fillId="0" borderId="0" xfId="0" applyNumberFormat="1"/>
    <xf numFmtId="43" fontId="0" fillId="0" borderId="0" xfId="2" applyFont="1"/>
    <xf numFmtId="0" fontId="0" fillId="0" borderId="0" xfId="0" applyNumberFormat="1"/>
    <xf numFmtId="10" fontId="0" fillId="0" borderId="0" xfId="4" applyNumberFormat="1" applyFont="1"/>
    <xf numFmtId="43" fontId="0" fillId="0" borderId="0" xfId="0" applyNumberFormat="1"/>
    <xf numFmtId="43" fontId="0" fillId="0" borderId="0" xfId="2" applyFont="1" applyFill="1" applyBorder="1" applyAlignment="1">
      <alignment horizontal="center"/>
    </xf>
    <xf numFmtId="0" fontId="9" fillId="0" borderId="67" xfId="5" applyFont="1" applyBorder="1" applyAlignment="1">
      <alignment horizontal="left"/>
    </xf>
    <xf numFmtId="0" fontId="9" fillId="0" borderId="47" xfId="5" applyFont="1" applyBorder="1" applyAlignment="1">
      <alignment horizontal="left"/>
    </xf>
    <xf numFmtId="0" fontId="9" fillId="0" borderId="75" xfId="5" applyFont="1" applyBorder="1" applyAlignment="1">
      <alignment horizontal="left"/>
    </xf>
    <xf numFmtId="0" fontId="9" fillId="0" borderId="68" xfId="5" applyFont="1" applyBorder="1" applyAlignment="1">
      <alignment horizontal="left"/>
    </xf>
    <xf numFmtId="0" fontId="9" fillId="0" borderId="69" xfId="5" applyFont="1" applyBorder="1" applyAlignment="1">
      <alignment horizontal="left"/>
    </xf>
    <xf numFmtId="0" fontId="10" fillId="3" borderId="36" xfId="5" applyFont="1" applyFill="1" applyBorder="1" applyAlignment="1">
      <alignment horizontal="center" vertical="center"/>
    </xf>
    <xf numFmtId="0" fontId="10" fillId="3" borderId="32" xfId="5" applyFont="1" applyFill="1" applyBorder="1" applyAlignment="1">
      <alignment horizontal="center" vertical="center"/>
    </xf>
    <xf numFmtId="0" fontId="10" fillId="3" borderId="33" xfId="5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9" fillId="0" borderId="67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75" xfId="0" applyFont="1" applyBorder="1" applyAlignment="1">
      <alignment horizontal="left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9" fillId="0" borderId="70" xfId="5" applyFont="1" applyBorder="1" applyAlignment="1">
      <alignment horizontal="left"/>
    </xf>
    <xf numFmtId="0" fontId="9" fillId="0" borderId="71" xfId="5" applyFont="1" applyBorder="1" applyAlignment="1">
      <alignment horizontal="left"/>
    </xf>
    <xf numFmtId="0" fontId="12" fillId="6" borderId="36" xfId="0" applyFont="1" applyFill="1" applyBorder="1" applyAlignment="1">
      <alignment horizontal="center"/>
    </xf>
    <xf numFmtId="0" fontId="12" fillId="6" borderId="32" xfId="0" applyFont="1" applyFill="1" applyBorder="1" applyAlignment="1">
      <alignment horizontal="center"/>
    </xf>
    <xf numFmtId="0" fontId="12" fillId="6" borderId="45" xfId="0" applyFont="1" applyFill="1" applyBorder="1" applyAlignment="1">
      <alignment horizontal="center"/>
    </xf>
    <xf numFmtId="0" fontId="9" fillId="2" borderId="67" xfId="5" applyFont="1" applyFill="1" applyBorder="1" applyAlignment="1">
      <alignment horizontal="left"/>
    </xf>
    <xf numFmtId="0" fontId="9" fillId="2" borderId="47" xfId="5" applyFont="1" applyFill="1" applyBorder="1" applyAlignment="1">
      <alignment horizontal="left"/>
    </xf>
    <xf numFmtId="0" fontId="9" fillId="2" borderId="75" xfId="5" applyFont="1" applyFill="1" applyBorder="1" applyAlignment="1">
      <alignment horizontal="left"/>
    </xf>
    <xf numFmtId="0" fontId="0" fillId="2" borderId="53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0" fillId="2" borderId="79" xfId="0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0" fillId="2" borderId="24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10" fontId="0" fillId="0" borderId="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2" borderId="5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10" fontId="0" fillId="11" borderId="4" xfId="0" applyNumberForma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2" borderId="22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3" fontId="0" fillId="0" borderId="48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2" fillId="9" borderId="36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77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58" xfId="0" applyFont="1" applyFill="1" applyBorder="1" applyAlignment="1">
      <alignment horizontal="center"/>
    </xf>
    <xf numFmtId="0" fontId="0" fillId="2" borderId="4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4" fillId="6" borderId="12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horizontal="center" vertical="center" wrapText="1"/>
    </xf>
    <xf numFmtId="4" fontId="3" fillId="6" borderId="46" xfId="0" applyNumberFormat="1" applyFont="1" applyFill="1" applyBorder="1" applyAlignment="1">
      <alignment horizontal="center" vertical="center" wrapText="1"/>
    </xf>
    <xf numFmtId="165" fontId="5" fillId="6" borderId="12" xfId="0" applyNumberFormat="1" applyFont="1" applyFill="1" applyBorder="1" applyAlignment="1">
      <alignment horizontal="center" vertical="center" wrapText="1"/>
    </xf>
    <xf numFmtId="165" fontId="5" fillId="6" borderId="46" xfId="0" applyNumberFormat="1" applyFont="1" applyFill="1" applyBorder="1" applyAlignment="1">
      <alignment horizontal="center" vertical="center" wrapText="1"/>
    </xf>
    <xf numFmtId="4" fontId="3" fillId="6" borderId="17" xfId="0" applyNumberFormat="1" applyFont="1" applyFill="1" applyBorder="1" applyAlignment="1">
      <alignment horizontal="center" vertical="center" wrapText="1"/>
    </xf>
    <xf numFmtId="4" fontId="3" fillId="6" borderId="16" xfId="0" applyNumberFormat="1" applyFont="1" applyFill="1" applyBorder="1" applyAlignment="1">
      <alignment horizontal="center" vertical="center" wrapText="1"/>
    </xf>
    <xf numFmtId="4" fontId="3" fillId="6" borderId="31" xfId="0" applyNumberFormat="1" applyFont="1" applyFill="1" applyBorder="1" applyAlignment="1">
      <alignment horizontal="center" vertical="center" wrapText="1"/>
    </xf>
    <xf numFmtId="4" fontId="3" fillId="6" borderId="78" xfId="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2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0" borderId="62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2" fillId="0" borderId="3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0" fillId="2" borderId="22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2" fillId="6" borderId="13" xfId="0" applyFont="1" applyFill="1" applyBorder="1" applyAlignment="1">
      <alignment horizontal="center" vertical="center"/>
    </xf>
    <xf numFmtId="0" fontId="2" fillId="6" borderId="79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16" fillId="0" borderId="0" xfId="3" applyFont="1" applyAlignment="1">
      <alignment horizontal="center"/>
    </xf>
    <xf numFmtId="0" fontId="169" fillId="11" borderId="5" xfId="0" applyFont="1" applyFill="1" applyBorder="1" applyAlignment="1">
      <alignment horizontal="center"/>
    </xf>
    <xf numFmtId="0" fontId="169" fillId="11" borderId="6" xfId="0" applyFont="1" applyFill="1" applyBorder="1" applyAlignment="1">
      <alignment horizontal="center"/>
    </xf>
    <xf numFmtId="0" fontId="2" fillId="11" borderId="111" xfId="0" applyFont="1" applyFill="1" applyBorder="1" applyAlignment="1">
      <alignment horizontal="center"/>
    </xf>
    <xf numFmtId="0" fontId="2" fillId="11" borderId="122" xfId="0" applyFont="1" applyFill="1" applyBorder="1" applyAlignment="1">
      <alignment horizontal="center"/>
    </xf>
  </cellXfs>
  <cellStyles count="1682">
    <cellStyle name="&#10;386grabber=M" xfId="118"/>
    <cellStyle name="%" xfId="119"/>
    <cellStyle name="% 2" xfId="120"/>
    <cellStyle name="%_Cronograma_Físico_Financeiro" xfId="121"/>
    <cellStyle name="?Q\?1@" xfId="122"/>
    <cellStyle name="?Q\?1@ 2" xfId="123"/>
    <cellStyle name="?Q\?1@ 3" xfId="124"/>
    <cellStyle name="?Q\?1@ 4" xfId="125"/>
    <cellStyle name="?Q\?1@ 5" xfId="126"/>
    <cellStyle name="_%(SignOnly)" xfId="127"/>
    <cellStyle name="_%(SignSpaceOnly)" xfId="128"/>
    <cellStyle name="_Comma" xfId="129"/>
    <cellStyle name="_Currency" xfId="130"/>
    <cellStyle name="_CurrencySpace" xfId="131"/>
    <cellStyle name="_Euro" xfId="132"/>
    <cellStyle name="_Heading" xfId="133"/>
    <cellStyle name="_Heading_Multiplos_transação_atualizado" xfId="134"/>
    <cellStyle name="_Heading_Multiplos_transação_atualizado_Modelo 070109 - Colíder_CAB_v2" xfId="135"/>
    <cellStyle name="_Heading_Multiplos_transação_atualizado_Modelo 100109 - Colíder_CAB_v2" xfId="136"/>
    <cellStyle name="_Heading_Multiplos_v2" xfId="137"/>
    <cellStyle name="_Heading_Multiplos_v2_Modelo 070109 - Colíder_CAB_v2" xfId="138"/>
    <cellStyle name="_Heading_Multiplos_v2_Modelo 100109 - Colíder_CAB_v2" xfId="139"/>
    <cellStyle name="_Highlight" xfId="140"/>
    <cellStyle name="_Multiple" xfId="141"/>
    <cellStyle name="_MultipleSpace" xfId="142"/>
    <cellStyle name="_SubHeading" xfId="143"/>
    <cellStyle name="_SubHeading_Multiplos_transação_atualizado" xfId="144"/>
    <cellStyle name="_SubHeading_Multiplos_transação_atualizado_Modelo 070109 - Colíder_CAB_v2" xfId="145"/>
    <cellStyle name="_SubHeading_Multiplos_transação_atualizado_Modelo 100109 - Colíder_CAB_v2" xfId="146"/>
    <cellStyle name="_SubHeading_Multiplos_v2" xfId="147"/>
    <cellStyle name="_SubHeading_Multiplos_v2_Modelo 070109 - Colíder_CAB_v2" xfId="148"/>
    <cellStyle name="_SubHeading_Multiplos_v2_Modelo 100109 - Colíder_CAB_v2" xfId="149"/>
    <cellStyle name="_Table" xfId="150"/>
    <cellStyle name="_Table 2" xfId="151"/>
    <cellStyle name="_Table_Modelo 021208 FINAL - Colíder" xfId="152"/>
    <cellStyle name="_Table_Modelo 021208 FINAL - Colíder 2" xfId="153"/>
    <cellStyle name="_Table_Modelo 021208 FINAL - Colíder_v2" xfId="154"/>
    <cellStyle name="_Table_Modelo 021208 FINAL - Colíder_v2 2" xfId="155"/>
    <cellStyle name="_Table_Modelo 070109 - Colíder_CAB_v2" xfId="156"/>
    <cellStyle name="_Table_Modelo 070109 - Colíder_CAB_v2 2" xfId="157"/>
    <cellStyle name="_Table_Modelo 100109 - Colíder_CAB_v2" xfId="158"/>
    <cellStyle name="_Table_Modelo 100109 - Colíder_CAB_v2 2" xfId="159"/>
    <cellStyle name="_Table_Modelo 281108 FINAL - Alta Floresta" xfId="160"/>
    <cellStyle name="_Table_Modelo 281108 FINAL - Alta Floresta 2" xfId="161"/>
    <cellStyle name="_Table_Modelo 281108 FINAL - Colíder" xfId="162"/>
    <cellStyle name="_Table_Modelo 281108 FINAL - Colíder 2" xfId="163"/>
    <cellStyle name="_Table_Modelo 281108 FINAL - Comodoro" xfId="164"/>
    <cellStyle name="_Table_Modelo 281108 FINAL - Comodoro 2" xfId="165"/>
    <cellStyle name="_Table_Modelo 281108 FINAL - Pontes e Lacerda" xfId="166"/>
    <cellStyle name="_Table_Modelo 281108 FINAL - Pontes e Lacerda 2" xfId="167"/>
    <cellStyle name="_Table_Modelo 301108 FINAL - Alta Floresta" xfId="168"/>
    <cellStyle name="_Table_Modelo 301108 FINAL - Alta Floresta 2" xfId="169"/>
    <cellStyle name="_Table_Modelo 301108 FINAL - Pontes e Lacerda" xfId="170"/>
    <cellStyle name="_Table_Modelo 301108 FINAL - Pontes e Lacerda 2" xfId="171"/>
    <cellStyle name="_Table_Multiplos_transação_atualizado" xfId="172"/>
    <cellStyle name="_Table_Multiplos_transação_atualizado 2" xfId="173"/>
    <cellStyle name="_Table_Multiplos_transação_atualizado_Modelo 070109 - Colíder_CAB_v2" xfId="174"/>
    <cellStyle name="_Table_Multiplos_transação_atualizado_Modelo 070109 - Colíder_CAB_v2 2" xfId="175"/>
    <cellStyle name="_Table_Multiplos_transação_atualizado_Modelo 100109 - Colíder_CAB_v2" xfId="176"/>
    <cellStyle name="_Table_Multiplos_transação_atualizado_Modelo 100109 - Colíder_CAB_v2 2" xfId="177"/>
    <cellStyle name="_Table_Multiplos_v2" xfId="178"/>
    <cellStyle name="_Table_Multiplos_v2 2" xfId="179"/>
    <cellStyle name="_Table_Multiplos_v2_Modelo 070109 - Colíder_CAB_v2" xfId="180"/>
    <cellStyle name="_Table_Multiplos_v2_Modelo 070109 - Colíder_CAB_v2 2" xfId="181"/>
    <cellStyle name="_Table_Multiplos_v2_Modelo 100109 - Colíder_CAB_v2" xfId="182"/>
    <cellStyle name="_Table_Multiplos_v2_Modelo 100109 - Colíder_CAB_v2 2" xfId="183"/>
    <cellStyle name="_TableHead" xfId="184"/>
    <cellStyle name="_TableHead_Modelo 021208 FINAL - Colíder_v2" xfId="185"/>
    <cellStyle name="_TableHead_Modelo 100109 - Colíder_CAB_v2" xfId="186"/>
    <cellStyle name="_TableHead_Modelo 281108 FINAL - Comodoro" xfId="187"/>
    <cellStyle name="_TableHead_Modelo 301108 FINAL - Alta Floresta" xfId="188"/>
    <cellStyle name="_TableHead_Multiplos_transação_atualizado" xfId="189"/>
    <cellStyle name="_TableHead_Multiplos_transação_atualizado_Modelo 070109 - Colíder_CAB_v2" xfId="190"/>
    <cellStyle name="_TableHead_Multiplos_transação_atualizado_Modelo 100109 - Colíder_CAB_v2" xfId="191"/>
    <cellStyle name="_TableHead_Multiplos_v2" xfId="192"/>
    <cellStyle name="_TableHead_Multiplos_v2_Modelo 070109 - Colíder_CAB_v2" xfId="193"/>
    <cellStyle name="_TableHead_Multiplos_v2_Modelo 100109 - Colíder_CAB_v2" xfId="194"/>
    <cellStyle name="_TableRowHead" xfId="195"/>
    <cellStyle name="_TableRowHead_Modelo 021208 FINAL - Colíder_v2" xfId="196"/>
    <cellStyle name="_TableRowHead_Modelo 100109 - Colíder_CAB_v2" xfId="197"/>
    <cellStyle name="_TableRowHead_Modelo 281108 FINAL - Comodoro" xfId="198"/>
    <cellStyle name="_TableRowHead_Modelo 301108 FINAL - Alta Floresta" xfId="199"/>
    <cellStyle name="_TableRowHead_Multiplos_transação_atualizado" xfId="200"/>
    <cellStyle name="_TableRowHead_Multiplos_transação_atualizado_Modelo 070109 - Colíder_CAB_v2" xfId="201"/>
    <cellStyle name="_TableRowHead_Multiplos_transação_atualizado_Modelo 100109 - Colíder_CAB_v2" xfId="202"/>
    <cellStyle name="_TableRowHead_Multiplos_v2" xfId="203"/>
    <cellStyle name="_TableRowHead_Multiplos_v2_Modelo 070109 - Colíder_CAB_v2" xfId="204"/>
    <cellStyle name="_TableRowHead_Multiplos_v2_Modelo 100109 - Colíder_CAB_v2" xfId="205"/>
    <cellStyle name="_TableSuperHead" xfId="206"/>
    <cellStyle name="_TableSuperHead_Multiplos_transação_atualizado" xfId="207"/>
    <cellStyle name="_TableSuperHead_Multiplos_transação_atualizado_Modelo 070109 - Colíder_CAB_v2" xfId="208"/>
    <cellStyle name="_TableSuperHead_Multiplos_transação_atualizado_Modelo 100109 - Colíder_CAB_v2" xfId="209"/>
    <cellStyle name="_TableSuperHead_Multiplos_v2" xfId="210"/>
    <cellStyle name="_TableSuperHead_Multiplos_v2_Modelo 070109 - Colíder_CAB_v2" xfId="211"/>
    <cellStyle name="_TableSuperHead_Multiplos_v2_Modelo 100109 - Colíder_CAB_v2" xfId="212"/>
    <cellStyle name="0000" xfId="213"/>
    <cellStyle name="000000" xfId="214"/>
    <cellStyle name="1" xfId="215"/>
    <cellStyle name="1,comma" xfId="216"/>
    <cellStyle name="1,comma 2" xfId="217"/>
    <cellStyle name="2.1" xfId="218"/>
    <cellStyle name="2.1.1" xfId="219"/>
    <cellStyle name="2.1.1.1" xfId="220"/>
    <cellStyle name="20% - Accent1" xfId="221"/>
    <cellStyle name="20% - Accent1 2" xfId="222"/>
    <cellStyle name="20% - Accent2" xfId="223"/>
    <cellStyle name="20% - Accent2 2" xfId="224"/>
    <cellStyle name="20% - Accent3" xfId="225"/>
    <cellStyle name="20% - Accent3 2" xfId="226"/>
    <cellStyle name="20% - Accent4" xfId="227"/>
    <cellStyle name="20% - Accent4 2" xfId="228"/>
    <cellStyle name="20% - Accent5" xfId="229"/>
    <cellStyle name="20% - Accent5 2" xfId="230"/>
    <cellStyle name="20% - Accent6" xfId="231"/>
    <cellStyle name="20% - Accent6 2" xfId="232"/>
    <cellStyle name="20% - Ênfase1 2" xfId="233"/>
    <cellStyle name="20% - Ênfase2 2" xfId="234"/>
    <cellStyle name="20% - Ênfase3 2" xfId="235"/>
    <cellStyle name="20% - Ênfase4 2" xfId="236"/>
    <cellStyle name="20% - Ênfase5 2" xfId="237"/>
    <cellStyle name="20% - Ênfase6 2" xfId="238"/>
    <cellStyle name="40% - Accent1" xfId="239"/>
    <cellStyle name="40% - Accent1 2" xfId="240"/>
    <cellStyle name="40% - Accent2" xfId="241"/>
    <cellStyle name="40% - Accent2 2" xfId="242"/>
    <cellStyle name="40% - Accent3" xfId="243"/>
    <cellStyle name="40% - Accent3 2" xfId="244"/>
    <cellStyle name="40% - Accent4" xfId="245"/>
    <cellStyle name="40% - Accent4 2" xfId="246"/>
    <cellStyle name="40% - Accent5" xfId="247"/>
    <cellStyle name="40% - Accent5 2" xfId="248"/>
    <cellStyle name="40% - Accent6" xfId="249"/>
    <cellStyle name="40% - Accent6 2" xfId="250"/>
    <cellStyle name="40% - Ênfase1 2" xfId="251"/>
    <cellStyle name="40% - Ênfase2 2" xfId="252"/>
    <cellStyle name="40% - Ênfase3 2" xfId="253"/>
    <cellStyle name="40% - Ênfase4 2" xfId="254"/>
    <cellStyle name="40% - Ênfase5 2" xfId="255"/>
    <cellStyle name="40% - Ênfase6 2" xfId="256"/>
    <cellStyle name="6" xfId="257"/>
    <cellStyle name="6 2" xfId="258"/>
    <cellStyle name="60% - Accent1" xfId="259"/>
    <cellStyle name="60% - Accent1 2" xfId="260"/>
    <cellStyle name="60% - Accent2" xfId="261"/>
    <cellStyle name="60% - Accent2 2" xfId="262"/>
    <cellStyle name="60% - Accent3" xfId="263"/>
    <cellStyle name="60% - Accent3 2" xfId="264"/>
    <cellStyle name="60% - Accent4" xfId="265"/>
    <cellStyle name="60% - Accent4 2" xfId="266"/>
    <cellStyle name="60% - Accent5" xfId="267"/>
    <cellStyle name="60% - Accent5 2" xfId="268"/>
    <cellStyle name="60% - Accent6" xfId="269"/>
    <cellStyle name="60% - Accent6 2" xfId="270"/>
    <cellStyle name="60% - Ênfase1 2" xfId="271"/>
    <cellStyle name="60% - Ênfase2 2" xfId="272"/>
    <cellStyle name="60% - Ênfase3 2" xfId="273"/>
    <cellStyle name="60% - Ênfase4 2" xfId="274"/>
    <cellStyle name="60% - Ênfase5 2" xfId="275"/>
    <cellStyle name="60% - Ênfase6 2" xfId="276"/>
    <cellStyle name="9" xfId="277"/>
    <cellStyle name="9 2" xfId="278"/>
    <cellStyle name="Accent1" xfId="115"/>
    <cellStyle name="Accent1 2" xfId="279"/>
    <cellStyle name="Accent2" xfId="280"/>
    <cellStyle name="Accent2 2" xfId="281"/>
    <cellStyle name="Accent3" xfId="282"/>
    <cellStyle name="Accent3 2" xfId="283"/>
    <cellStyle name="Accent4" xfId="284"/>
    <cellStyle name="Accent4 2" xfId="285"/>
    <cellStyle name="Accent5" xfId="286"/>
    <cellStyle name="Accent5 2" xfId="287"/>
    <cellStyle name="Accent6" xfId="288"/>
    <cellStyle name="Accent6 2" xfId="289"/>
    <cellStyle name="Actual Date" xfId="290"/>
    <cellStyle name="Actual Date 2" xfId="291"/>
    <cellStyle name="AFE" xfId="292"/>
    <cellStyle name="Arial 10" xfId="293"/>
    <cellStyle name="Arial 10 2" xfId="294"/>
    <cellStyle name="Arial 12" xfId="295"/>
    <cellStyle name="Arial 12 2" xfId="296"/>
    <cellStyle name="Array" xfId="297"/>
    <cellStyle name="Array Enter" xfId="298"/>
    <cellStyle name="Bad" xfId="299"/>
    <cellStyle name="Bad 2" xfId="300"/>
    <cellStyle name="BIGHEAD" xfId="301"/>
    <cellStyle name="BlackStrike" xfId="302"/>
    <cellStyle name="BlackStrike 2" xfId="303"/>
    <cellStyle name="BlackText" xfId="304"/>
    <cellStyle name="BlackText 2" xfId="305"/>
    <cellStyle name="blank" xfId="306"/>
    <cellStyle name="blank 2" xfId="307"/>
    <cellStyle name="blank 3" xfId="308"/>
    <cellStyle name="blue" xfId="309"/>
    <cellStyle name="Blue 2" xfId="310"/>
    <cellStyle name="blue 3" xfId="311"/>
    <cellStyle name="blue 4" xfId="312"/>
    <cellStyle name="bluenodec" xfId="313"/>
    <cellStyle name="bluepercent" xfId="314"/>
    <cellStyle name="Body_$Dollars" xfId="315"/>
    <cellStyle name="BoldText" xfId="316"/>
    <cellStyle name="BoldText 2" xfId="317"/>
    <cellStyle name="Bom 2" xfId="318"/>
    <cellStyle name="Border Heavy" xfId="319"/>
    <cellStyle name="Border Heavy 2" xfId="320"/>
    <cellStyle name="Border Thin" xfId="321"/>
    <cellStyle name="Border Thin 2" xfId="322"/>
    <cellStyle name="Bottom Edge" xfId="323"/>
    <cellStyle name="British Pound" xfId="324"/>
    <cellStyle name="Cabe‡alho 1" xfId="325"/>
    <cellStyle name="Cabe‡alho 2" xfId="326"/>
    <cellStyle name="CABEÇALHO" xfId="327"/>
    <cellStyle name="Cabecera 1" xfId="328"/>
    <cellStyle name="Cabecera 2" xfId="329"/>
    <cellStyle name="Calculation" xfId="330"/>
    <cellStyle name="Calculation 2" xfId="331"/>
    <cellStyle name="Cálculo 2" xfId="332"/>
    <cellStyle name="Cálculo 2 2" xfId="333"/>
    <cellStyle name="Célula de Verificação 2" xfId="334"/>
    <cellStyle name="Célula Vinculada 2" xfId="335"/>
    <cellStyle name="Centrado" xfId="336"/>
    <cellStyle name="Cents" xfId="337"/>
    <cellStyle name="Cents 2" xfId="338"/>
    <cellStyle name="Check Cell" xfId="339"/>
    <cellStyle name="Check Cell 2" xfId="340"/>
    <cellStyle name="Co. Names" xfId="341"/>
    <cellStyle name="Column Headings" xfId="342"/>
    <cellStyle name="Column Headings 2" xfId="343"/>
    <cellStyle name="Coma1" xfId="344"/>
    <cellStyle name="Comma" xfId="345"/>
    <cellStyle name="Comma [0]" xfId="346"/>
    <cellStyle name="Comma [0] 2" xfId="347"/>
    <cellStyle name="Comma [0] 3" xfId="348"/>
    <cellStyle name="Comma [0] 4" xfId="349"/>
    <cellStyle name="Comma [0] 5" xfId="350"/>
    <cellStyle name="Comma [0] 6" xfId="351"/>
    <cellStyle name="Comma [0] 7" xfId="352"/>
    <cellStyle name="Comma [0] 8" xfId="353"/>
    <cellStyle name="Comma [0] 9" xfId="354"/>
    <cellStyle name="Comma [1]" xfId="355"/>
    <cellStyle name="Comma [1] 2" xfId="356"/>
    <cellStyle name="Comma [2]" xfId="357"/>
    <cellStyle name="Comma [3]" xfId="358"/>
    <cellStyle name="Comma 0" xfId="359"/>
    <cellStyle name="Comma 0*" xfId="360"/>
    <cellStyle name="Comma 10" xfId="361"/>
    <cellStyle name="Comma 11" xfId="362"/>
    <cellStyle name="Comma 12" xfId="363"/>
    <cellStyle name="Comma 13" xfId="364"/>
    <cellStyle name="Comma 14" xfId="365"/>
    <cellStyle name="Comma 15" xfId="366"/>
    <cellStyle name="Comma 16" xfId="367"/>
    <cellStyle name="Comma 17" xfId="368"/>
    <cellStyle name="Comma 18" xfId="369"/>
    <cellStyle name="Comma 19" xfId="370"/>
    <cellStyle name="Comma 2" xfId="371"/>
    <cellStyle name="Comma 2 2" xfId="372"/>
    <cellStyle name="Comma 2 3" xfId="373"/>
    <cellStyle name="Comma 2 4" xfId="374"/>
    <cellStyle name="Comma 3" xfId="375"/>
    <cellStyle name="Comma 4" xfId="376"/>
    <cellStyle name="Comma 4 2" xfId="377"/>
    <cellStyle name="Comma 4 2 10" xfId="378"/>
    <cellStyle name="Comma 4 2 11" xfId="379"/>
    <cellStyle name="Comma 4 2 12" xfId="380"/>
    <cellStyle name="Comma 4 2 13" xfId="381"/>
    <cellStyle name="Comma 4 2 14" xfId="382"/>
    <cellStyle name="Comma 4 2 2" xfId="383"/>
    <cellStyle name="Comma 4 2 3" xfId="384"/>
    <cellStyle name="Comma 4 2 4" xfId="385"/>
    <cellStyle name="Comma 4 2 5" xfId="386"/>
    <cellStyle name="Comma 4 2 6" xfId="387"/>
    <cellStyle name="Comma 4 2 7" xfId="388"/>
    <cellStyle name="Comma 4 2 8" xfId="389"/>
    <cellStyle name="Comma 4 2 9" xfId="390"/>
    <cellStyle name="Comma 5" xfId="391"/>
    <cellStyle name="Comma 6" xfId="392"/>
    <cellStyle name="Comma 7" xfId="393"/>
    <cellStyle name="Comma 8" xfId="394"/>
    <cellStyle name="Comma 9" xfId="395"/>
    <cellStyle name="Comma Cents" xfId="396"/>
    <cellStyle name="Comma, 1 dec" xfId="397"/>
    <cellStyle name="Comma, 1 dec 2" xfId="398"/>
    <cellStyle name="Comma_Comps_v2" xfId="399"/>
    <cellStyle name="Comma0" xfId="400"/>
    <cellStyle name="Comma0 - Estilo2" xfId="26"/>
    <cellStyle name="Comma0 - Estilo3" xfId="27"/>
    <cellStyle name="Comma0 2" xfId="401"/>
    <cellStyle name="Comma0 3" xfId="402"/>
    <cellStyle name="Comma1 - Estilo1" xfId="28"/>
    <cellStyle name="Control Check" xfId="403"/>
    <cellStyle name="Copied_Input" xfId="404"/>
    <cellStyle name="CPM_Total" xfId="405"/>
    <cellStyle name="CPU" xfId="406"/>
    <cellStyle name="Currency" xfId="407"/>
    <cellStyle name="Currency [0]" xfId="408"/>
    <cellStyle name="Currency [1]" xfId="409"/>
    <cellStyle name="Currency [2]" xfId="410"/>
    <cellStyle name="Currency [2] 2" xfId="411"/>
    <cellStyle name="Currency [2] 3" xfId="412"/>
    <cellStyle name="Currency [3]" xfId="413"/>
    <cellStyle name="Currency [3] 2" xfId="414"/>
    <cellStyle name="Currency 0" xfId="415"/>
    <cellStyle name="Currency 2" xfId="416"/>
    <cellStyle name="Currency 3" xfId="417"/>
    <cellStyle name="Currency 4" xfId="418"/>
    <cellStyle name="Currency 5" xfId="419"/>
    <cellStyle name="Currency_Croqui de Localização" xfId="420"/>
    <cellStyle name="Currency0" xfId="421"/>
    <cellStyle name="Currency0 2" xfId="422"/>
    <cellStyle name="Currency0 3" xfId="423"/>
    <cellStyle name="Currency2" xfId="424"/>
    <cellStyle name="Currsmall" xfId="425"/>
    <cellStyle name="Data" xfId="426"/>
    <cellStyle name="Data Link" xfId="427"/>
    <cellStyle name="Data_Calculation" xfId="428"/>
    <cellStyle name="Date" xfId="429"/>
    <cellStyle name="Date [mm-d-yyyy]" xfId="430"/>
    <cellStyle name="Date [mmm-d-yyyy]" xfId="431"/>
    <cellStyle name="Date [mmm-yy]" xfId="432"/>
    <cellStyle name="Date [mmm-yy] 2" xfId="433"/>
    <cellStyle name="Date [mmm-yyyy]" xfId="434"/>
    <cellStyle name="Date 10" xfId="435"/>
    <cellStyle name="Date 2" xfId="436"/>
    <cellStyle name="Date 3" xfId="437"/>
    <cellStyle name="Date 4" xfId="438"/>
    <cellStyle name="Date 5" xfId="439"/>
    <cellStyle name="Date 6" xfId="440"/>
    <cellStyle name="Date 7" xfId="441"/>
    <cellStyle name="Date 8" xfId="442"/>
    <cellStyle name="Date 9" xfId="443"/>
    <cellStyle name="Date Aligned" xfId="444"/>
    <cellStyle name="Date_061113 Despesa Adm SPE Join Final Completo" xfId="445"/>
    <cellStyle name="Date2" xfId="446"/>
    <cellStyle name="Datum" xfId="447"/>
    <cellStyle name="DecimalOne" xfId="448"/>
    <cellStyle name="Dezimal [0]_revenue" xfId="449"/>
    <cellStyle name="Dezimal_airt-rev" xfId="450"/>
    <cellStyle name="dollar" xfId="451"/>
    <cellStyle name="dollar 2" xfId="452"/>
    <cellStyle name="dollar 3" xfId="453"/>
    <cellStyle name="Dollars" xfId="454"/>
    <cellStyle name="Dotted Line" xfId="455"/>
    <cellStyle name="Double Accounting" xfId="456"/>
    <cellStyle name="Download" xfId="457"/>
    <cellStyle name="Download 2" xfId="458"/>
    <cellStyle name="Ênfase1 2" xfId="459"/>
    <cellStyle name="Ênfase2 2" xfId="460"/>
    <cellStyle name="Ênfase3 2" xfId="461"/>
    <cellStyle name="Ênfase4 2" xfId="462"/>
    <cellStyle name="Ênfase5 2" xfId="463"/>
    <cellStyle name="Ênfase6 2" xfId="464"/>
    <cellStyle name="Entrada 2" xfId="465"/>
    <cellStyle name="Entrada 2 2" xfId="466"/>
    <cellStyle name="Estilo 1" xfId="467"/>
    <cellStyle name="Estilo 1 2" xfId="468"/>
    <cellStyle name="Euro" xfId="36"/>
    <cellStyle name="Euro 10" xfId="37"/>
    <cellStyle name="Euro 11" xfId="38"/>
    <cellStyle name="Euro 12" xfId="39"/>
    <cellStyle name="Euro 2" xfId="40"/>
    <cellStyle name="Euro 3" xfId="41"/>
    <cellStyle name="Euro 4" xfId="42"/>
    <cellStyle name="Euro 5" xfId="43"/>
    <cellStyle name="Euro 6" xfId="44"/>
    <cellStyle name="Euro 7" xfId="45"/>
    <cellStyle name="Euro 8" xfId="46"/>
    <cellStyle name="Euro 9" xfId="47"/>
    <cellStyle name="Excel.Chart" xfId="469"/>
    <cellStyle name="Excel_BuiltIn_Comma 1" xfId="470"/>
    <cellStyle name="Explanatory Text" xfId="471"/>
    <cellStyle name="Explanatory Text 2" xfId="472"/>
    <cellStyle name="EY House" xfId="473"/>
    <cellStyle name="EY House 2" xfId="474"/>
    <cellStyle name="Fábio" xfId="475"/>
    <cellStyle name="Falces1" xfId="476"/>
    <cellStyle name="Fecha" xfId="477"/>
    <cellStyle name="Fijo" xfId="478"/>
    <cellStyle name="Finanční0" xfId="479"/>
    <cellStyle name="Fixed" xfId="480"/>
    <cellStyle name="Fixed [0]" xfId="481"/>
    <cellStyle name="Fixed 10" xfId="482"/>
    <cellStyle name="Fixed 2" xfId="483"/>
    <cellStyle name="Fixed 3" xfId="484"/>
    <cellStyle name="Fixed 4" xfId="485"/>
    <cellStyle name="Fixed 5" xfId="486"/>
    <cellStyle name="Fixed 6" xfId="487"/>
    <cellStyle name="Fixed 7" xfId="488"/>
    <cellStyle name="Fixed 8" xfId="489"/>
    <cellStyle name="Fixed 9" xfId="490"/>
    <cellStyle name="Fixed_Modelo_financeiro_Revisão_Valora" xfId="491"/>
    <cellStyle name="Fixlong" xfId="492"/>
    <cellStyle name="Fixo" xfId="493"/>
    <cellStyle name="font" xfId="494"/>
    <cellStyle name="Footnote" xfId="495"/>
    <cellStyle name="Format Number Column" xfId="496"/>
    <cellStyle name="Formula" xfId="497"/>
    <cellStyle name="Formula 2" xfId="498"/>
    <cellStyle name="from Input Sheet" xfId="499"/>
    <cellStyle name="From Project Models" xfId="500"/>
    <cellStyle name="Good" xfId="501"/>
    <cellStyle name="Good 2" xfId="502"/>
    <cellStyle name="Grey" xfId="503"/>
    <cellStyle name="H 2" xfId="504"/>
    <cellStyle name="H 2 2" xfId="505"/>
    <cellStyle name="hard no." xfId="506"/>
    <cellStyle name="Hard Percent" xfId="507"/>
    <cellStyle name="HeadBig" xfId="508"/>
    <cellStyle name="Header" xfId="509"/>
    <cellStyle name="Header 2" xfId="510"/>
    <cellStyle name="header1" xfId="511"/>
    <cellStyle name="Header1 2" xfId="512"/>
    <cellStyle name="header2" xfId="513"/>
    <cellStyle name="Header2 2" xfId="514"/>
    <cellStyle name="header3" xfId="515"/>
    <cellStyle name="header3 2" xfId="516"/>
    <cellStyle name="Heading" xfId="517"/>
    <cellStyle name="Heading 1" xfId="518"/>
    <cellStyle name="Heading 1 2" xfId="519"/>
    <cellStyle name="Heading 2" xfId="520"/>
    <cellStyle name="Heading 2 2" xfId="521"/>
    <cellStyle name="Heading 3" xfId="522"/>
    <cellStyle name="Heading 3 2" xfId="523"/>
    <cellStyle name="Heading 4" xfId="524"/>
    <cellStyle name="Heading 4 2" xfId="525"/>
    <cellStyle name="Heading 5" xfId="526"/>
    <cellStyle name="Heading1" xfId="527"/>
    <cellStyle name="Heading1 2" xfId="528"/>
    <cellStyle name="Heading2" xfId="529"/>
    <cellStyle name="Heading2 2" xfId="530"/>
    <cellStyle name="HeadMain" xfId="531"/>
    <cellStyle name="HIGHLIGHT" xfId="532"/>
    <cellStyle name="HIGHLIGHT 2" xfId="533"/>
    <cellStyle name="Hipervínculo" xfId="534"/>
    <cellStyle name="Hipervínculo 2" xfId="535"/>
    <cellStyle name="Hyperlink 2" xfId="536"/>
    <cellStyle name="Hyperlink 2 2" xfId="537"/>
    <cellStyle name="Incorreto 2" xfId="538"/>
    <cellStyle name="Indefinido" xfId="539"/>
    <cellStyle name="Input" xfId="540"/>
    <cellStyle name="Input [yellow]" xfId="541"/>
    <cellStyle name="Input 2" xfId="542"/>
    <cellStyle name="Input 3" xfId="543"/>
    <cellStyle name="Input Normal" xfId="544"/>
    <cellStyle name="Input Percent" xfId="545"/>
    <cellStyle name="Input_$cell" xfId="546"/>
    <cellStyle name="Input1" xfId="547"/>
    <cellStyle name="Input1 2" xfId="548"/>
    <cellStyle name="Input2" xfId="549"/>
    <cellStyle name="Input2 2" xfId="550"/>
    <cellStyle name="Input2 3" xfId="551"/>
    <cellStyle name="InputCell" xfId="552"/>
    <cellStyle name="InputCurrency" xfId="553"/>
    <cellStyle name="InputCurrency2" xfId="554"/>
    <cellStyle name="InputMultiple1" xfId="555"/>
    <cellStyle name="InputPercent1" xfId="556"/>
    <cellStyle name="Inputs" xfId="557"/>
    <cellStyle name="Inputs 2" xfId="558"/>
    <cellStyle name="Inputs2" xfId="559"/>
    <cellStyle name="Inputs2 2" xfId="560"/>
    <cellStyle name="Intermediário" xfId="561"/>
    <cellStyle name="Intermediário 2" xfId="562"/>
    <cellStyle name="ÌTENS" xfId="563"/>
    <cellStyle name="Jason" xfId="564"/>
    <cellStyle name="Javier" xfId="565"/>
    <cellStyle name="Komma [0]_Blad1" xfId="566"/>
    <cellStyle name="Komma_Blad1" xfId="567"/>
    <cellStyle name="Link" xfId="568"/>
    <cellStyle name="Linked Cell" xfId="569"/>
    <cellStyle name="Linked Cell 2" xfId="570"/>
    <cellStyle name="locked" xfId="571"/>
    <cellStyle name="MacroCode" xfId="572"/>
    <cellStyle name="MidHead" xfId="573"/>
    <cellStyle name="Mike" xfId="574"/>
    <cellStyle name="Millares [0]_1100 oenc rub" xfId="575"/>
    <cellStyle name="Millares [00]" xfId="576"/>
    <cellStyle name="Millares_1100 oenc rub" xfId="577"/>
    <cellStyle name="Milliers [0]_Beverage Plastics" xfId="578"/>
    <cellStyle name="Milliers_Beverage Plastics" xfId="579"/>
    <cellStyle name="Model_Calculation" xfId="580"/>
    <cellStyle name="Moeda" xfId="1" builtinId="4"/>
    <cellStyle name="Moeda 2" xfId="581"/>
    <cellStyle name="Moeda 2 2" xfId="582"/>
    <cellStyle name="Moeda 3" xfId="33"/>
    <cellStyle name="Moeda 4" xfId="583"/>
    <cellStyle name="Moeda 4 2" xfId="584"/>
    <cellStyle name="Moeda 5" xfId="585"/>
    <cellStyle name="Moeda0" xfId="586"/>
    <cellStyle name="Moneda [0]_1100 oenc rub" xfId="587"/>
    <cellStyle name="Moneda 2" xfId="588"/>
    <cellStyle name="Moneda 2 10" xfId="589"/>
    <cellStyle name="Moneda 2 11" xfId="590"/>
    <cellStyle name="Moneda 2 12" xfId="591"/>
    <cellStyle name="Moneda 2 13" xfId="592"/>
    <cellStyle name="Moneda 2 14" xfId="593"/>
    <cellStyle name="Moneda 2 2" xfId="594"/>
    <cellStyle name="Moneda 2 3" xfId="595"/>
    <cellStyle name="Moneda 2 4" xfId="596"/>
    <cellStyle name="Moneda 2 5" xfId="597"/>
    <cellStyle name="Moneda 2 6" xfId="598"/>
    <cellStyle name="Moneda 2 7" xfId="599"/>
    <cellStyle name="Moneda 2 8" xfId="600"/>
    <cellStyle name="Moneda 2 9" xfId="601"/>
    <cellStyle name="Moneda_1100 oenc rub" xfId="602"/>
    <cellStyle name="Monétaire [0]_Beverage Plastics" xfId="603"/>
    <cellStyle name="Monétaire_Beverage Plastics" xfId="604"/>
    <cellStyle name="Monetario0" xfId="605"/>
    <cellStyle name="Multiple" xfId="606"/>
    <cellStyle name="Multiple [1]" xfId="607"/>
    <cellStyle name="Multiple [1] 2" xfId="608"/>
    <cellStyle name="Multiple 10" xfId="609"/>
    <cellStyle name="Multiple 2" xfId="610"/>
    <cellStyle name="Multiple 3" xfId="611"/>
    <cellStyle name="Multiple 4" xfId="612"/>
    <cellStyle name="Multiple 5" xfId="613"/>
    <cellStyle name="Multiple 6" xfId="614"/>
    <cellStyle name="Multiple 7" xfId="615"/>
    <cellStyle name="Multiple 8" xfId="616"/>
    <cellStyle name="Multiple 9" xfId="617"/>
    <cellStyle name="Multiple_Asian_Power_Compacq_JJ" xfId="618"/>
    <cellStyle name="Multiple0" xfId="619"/>
    <cellStyle name="Multiple1" xfId="620"/>
    <cellStyle name="n" xfId="621"/>
    <cellStyle name="n_DRE.BP.FC" xfId="622"/>
    <cellStyle name="n_PPP Sabesp V2- Serviços" xfId="623"/>
    <cellStyle name="n_Projeção_CA_v22propostafinal17-07-2008" xfId="624"/>
    <cellStyle name="NA is zero" xfId="625"/>
    <cellStyle name="Name" xfId="626"/>
    <cellStyle name="Name 2" xfId="627"/>
    <cellStyle name="Neutra 2" xfId="628"/>
    <cellStyle name="Neutral" xfId="629"/>
    <cellStyle name="Neutral 2" xfId="630"/>
    <cellStyle name="Never Changes" xfId="631"/>
    <cellStyle name="no dec" xfId="632"/>
    <cellStyle name="No-definido" xfId="633"/>
    <cellStyle name="Normal" xfId="0" builtinId="0"/>
    <cellStyle name="Normal - Style1" xfId="634"/>
    <cellStyle name="Normal - Style1 2" xfId="635"/>
    <cellStyle name="Normal [0]" xfId="636"/>
    <cellStyle name="Normal [1]" xfId="637"/>
    <cellStyle name="Normal [2]" xfId="638"/>
    <cellStyle name="Normal [3]" xfId="639"/>
    <cellStyle name="Normal 10" xfId="48"/>
    <cellStyle name="Normal 10 2" xfId="640"/>
    <cellStyle name="Normal 100" xfId="641"/>
    <cellStyle name="Normal 101" xfId="642"/>
    <cellStyle name="Normal 102" xfId="643"/>
    <cellStyle name="Normal 103" xfId="644"/>
    <cellStyle name="Normal 104" xfId="645"/>
    <cellStyle name="Normal 105" xfId="646"/>
    <cellStyle name="Normal 106" xfId="647"/>
    <cellStyle name="Normal 107" xfId="648"/>
    <cellStyle name="Normal 108" xfId="649"/>
    <cellStyle name="Normal 109" xfId="650"/>
    <cellStyle name="Normal 11" xfId="651"/>
    <cellStyle name="Normal 110" xfId="652"/>
    <cellStyle name="Normal 111" xfId="653"/>
    <cellStyle name="Normal 112" xfId="654"/>
    <cellStyle name="Normal 113" xfId="655"/>
    <cellStyle name="Normal 114" xfId="656"/>
    <cellStyle name="Normal 115" xfId="657"/>
    <cellStyle name="Normal 116" xfId="658"/>
    <cellStyle name="Normal 117" xfId="659"/>
    <cellStyle name="Normal 118" xfId="660"/>
    <cellStyle name="Normal 119" xfId="661"/>
    <cellStyle name="Normal 12" xfId="662"/>
    <cellStyle name="Normal 12 2" xfId="663"/>
    <cellStyle name="Normal 120" xfId="664"/>
    <cellStyle name="Normal 121" xfId="665"/>
    <cellStyle name="Normal 122" xfId="666"/>
    <cellStyle name="Normal 123" xfId="667"/>
    <cellStyle name="Normal 124" xfId="668"/>
    <cellStyle name="Normal 125" xfId="669"/>
    <cellStyle name="Normal 126" xfId="670"/>
    <cellStyle name="Normal 127" xfId="671"/>
    <cellStyle name="Normal 128" xfId="672"/>
    <cellStyle name="Normal 129" xfId="673"/>
    <cellStyle name="Normal 13" xfId="674"/>
    <cellStyle name="Normal 13 2" xfId="675"/>
    <cellStyle name="Normal 130" xfId="676"/>
    <cellStyle name="Normal 131" xfId="677"/>
    <cellStyle name="Normal 132" xfId="678"/>
    <cellStyle name="Normal 133" xfId="679"/>
    <cellStyle name="Normal 134" xfId="680"/>
    <cellStyle name="Normal 135" xfId="681"/>
    <cellStyle name="Normal 136" xfId="682"/>
    <cellStyle name="Normal 137" xfId="683"/>
    <cellStyle name="Normal 138" xfId="684"/>
    <cellStyle name="Normal 139" xfId="685"/>
    <cellStyle name="Normal 14" xfId="686"/>
    <cellStyle name="Normal 14 2" xfId="687"/>
    <cellStyle name="Normal 140" xfId="688"/>
    <cellStyle name="Normal 141" xfId="689"/>
    <cellStyle name="Normal 142" xfId="690"/>
    <cellStyle name="Normal 143" xfId="691"/>
    <cellStyle name="Normal 144" xfId="692"/>
    <cellStyle name="Normal 145" xfId="693"/>
    <cellStyle name="Normal 146" xfId="694"/>
    <cellStyle name="Normal 147" xfId="695"/>
    <cellStyle name="Normal 148" xfId="696"/>
    <cellStyle name="Normal 149" xfId="697"/>
    <cellStyle name="Normal 15" xfId="698"/>
    <cellStyle name="Normal 150" xfId="699"/>
    <cellStyle name="Normal 151" xfId="700"/>
    <cellStyle name="Normal 152" xfId="701"/>
    <cellStyle name="Normal 153" xfId="702"/>
    <cellStyle name="Normal 154" xfId="703"/>
    <cellStyle name="Normal 155" xfId="704"/>
    <cellStyle name="Normal 156" xfId="705"/>
    <cellStyle name="Normal 157" xfId="706"/>
    <cellStyle name="Normal 158" xfId="707"/>
    <cellStyle name="Normal 159" xfId="708"/>
    <cellStyle name="Normal 16" xfId="709"/>
    <cellStyle name="Normal 160" xfId="710"/>
    <cellStyle name="Normal 161" xfId="711"/>
    <cellStyle name="Normal 162" xfId="712"/>
    <cellStyle name="Normal 163" xfId="713"/>
    <cellStyle name="Normal 164" xfId="714"/>
    <cellStyle name="Normal 165" xfId="715"/>
    <cellStyle name="Normal 166" xfId="716"/>
    <cellStyle name="Normal 167" xfId="717"/>
    <cellStyle name="Normal 168" xfId="718"/>
    <cellStyle name="Normal 169" xfId="719"/>
    <cellStyle name="Normal 17" xfId="720"/>
    <cellStyle name="Normal 170" xfId="721"/>
    <cellStyle name="Normal 171" xfId="722"/>
    <cellStyle name="Normal 172" xfId="723"/>
    <cellStyle name="Normal 173" xfId="724"/>
    <cellStyle name="Normal 174" xfId="725"/>
    <cellStyle name="Normal 175" xfId="726"/>
    <cellStyle name="Normal 176" xfId="727"/>
    <cellStyle name="Normal 177" xfId="728"/>
    <cellStyle name="Normal 178" xfId="729"/>
    <cellStyle name="Normal 179" xfId="730"/>
    <cellStyle name="Normal 18" xfId="731"/>
    <cellStyle name="Normal 180" xfId="732"/>
    <cellStyle name="Normal 181" xfId="733"/>
    <cellStyle name="Normal 182" xfId="734"/>
    <cellStyle name="Normal 183" xfId="735"/>
    <cellStyle name="Normal 184" xfId="736"/>
    <cellStyle name="Normal 185" xfId="737"/>
    <cellStyle name="Normal 186" xfId="738"/>
    <cellStyle name="Normal 187" xfId="739"/>
    <cellStyle name="Normal 188" xfId="740"/>
    <cellStyle name="Normal 189" xfId="741"/>
    <cellStyle name="Normal 19" xfId="742"/>
    <cellStyle name="Normal 190" xfId="743"/>
    <cellStyle name="Normal 191" xfId="744"/>
    <cellStyle name="Normal 192" xfId="745"/>
    <cellStyle name="Normal 193" xfId="746"/>
    <cellStyle name="Normal 194" xfId="747"/>
    <cellStyle name="Normal 195" xfId="748"/>
    <cellStyle name="Normal 196" xfId="749"/>
    <cellStyle name="Normal 197" xfId="750"/>
    <cellStyle name="Normal 198" xfId="751"/>
    <cellStyle name="Normal 199" xfId="752"/>
    <cellStyle name="Normal 2" xfId="16"/>
    <cellStyle name="Normal 2 10" xfId="49"/>
    <cellStyle name="Normal 2 11" xfId="50"/>
    <cellStyle name="Normal 2 12" xfId="51"/>
    <cellStyle name="Normal 2 13" xfId="52"/>
    <cellStyle name="Normal 2 14" xfId="753"/>
    <cellStyle name="Normal 2 15" xfId="754"/>
    <cellStyle name="Normal 2 16" xfId="755"/>
    <cellStyle name="Normal 2 17" xfId="756"/>
    <cellStyle name="Normal 2 18" xfId="757"/>
    <cellStyle name="Normal 2 19" xfId="758"/>
    <cellStyle name="Normal 2 2" xfId="3"/>
    <cellStyle name="Normal 2 2 10" xfId="53"/>
    <cellStyle name="Normal 2 2 11" xfId="54"/>
    <cellStyle name="Normal 2 2 12" xfId="55"/>
    <cellStyle name="Normal 2 2 2" xfId="5"/>
    <cellStyle name="Normal 2 2 2 2" xfId="759"/>
    <cellStyle name="Normal 2 2 3" xfId="56"/>
    <cellStyle name="Normal 2 2 4" xfId="57"/>
    <cellStyle name="Normal 2 2 5" xfId="58"/>
    <cellStyle name="Normal 2 2 6" xfId="59"/>
    <cellStyle name="Normal 2 2 7" xfId="60"/>
    <cellStyle name="Normal 2 2 8" xfId="61"/>
    <cellStyle name="Normal 2 2 9" xfId="62"/>
    <cellStyle name="Normal 2 20" xfId="760"/>
    <cellStyle name="Normal 2 21" xfId="761"/>
    <cellStyle name="Normal 2 22" xfId="762"/>
    <cellStyle name="Normal 2 23" xfId="763"/>
    <cellStyle name="Normal 2 24" xfId="764"/>
    <cellStyle name="Normal 2 25" xfId="765"/>
    <cellStyle name="Normal 2 26" xfId="766"/>
    <cellStyle name="Normal 2 27" xfId="767"/>
    <cellStyle name="Normal 2 28" xfId="768"/>
    <cellStyle name="Normal 2 29" xfId="769"/>
    <cellStyle name="Normal 2 3" xfId="63"/>
    <cellStyle name="Normal 2 3 2" xfId="770"/>
    <cellStyle name="Normal 2 3 3" xfId="771"/>
    <cellStyle name="Normal 2 3 4" xfId="772"/>
    <cellStyle name="Normal 2 30" xfId="773"/>
    <cellStyle name="Normal 2 31" xfId="774"/>
    <cellStyle name="Normal 2 32" xfId="775"/>
    <cellStyle name="Normal 2 33" xfId="776"/>
    <cellStyle name="Normal 2 34" xfId="777"/>
    <cellStyle name="Normal 2 35" xfId="778"/>
    <cellStyle name="Normal 2 36" xfId="779"/>
    <cellStyle name="Normal 2 37" xfId="780"/>
    <cellStyle name="Normal 2 38" xfId="781"/>
    <cellStyle name="Normal 2 39" xfId="782"/>
    <cellStyle name="Normal 2 4" xfId="64"/>
    <cellStyle name="Normal 2 4 2" xfId="783"/>
    <cellStyle name="Normal 2 4 3" xfId="784"/>
    <cellStyle name="Normal 2 40" xfId="785"/>
    <cellStyle name="Normal 2 41" xfId="786"/>
    <cellStyle name="Normal 2 42" xfId="787"/>
    <cellStyle name="Normal 2 43" xfId="788"/>
    <cellStyle name="Normal 2 44" xfId="789"/>
    <cellStyle name="Normal 2 45" xfId="790"/>
    <cellStyle name="Normal 2 46" xfId="791"/>
    <cellStyle name="Normal 2 47" xfId="792"/>
    <cellStyle name="Normal 2 48" xfId="793"/>
    <cellStyle name="Normal 2 49" xfId="794"/>
    <cellStyle name="Normal 2 5" xfId="65"/>
    <cellStyle name="Normal 2 5 2" xfId="795"/>
    <cellStyle name="Normal 2 50" xfId="796"/>
    <cellStyle name="Normal 2 51" xfId="797"/>
    <cellStyle name="Normal 2 52" xfId="798"/>
    <cellStyle name="Normal 2 53" xfId="799"/>
    <cellStyle name="Normal 2 54" xfId="800"/>
    <cellStyle name="Normal 2 55" xfId="801"/>
    <cellStyle name="Normal 2 56" xfId="802"/>
    <cellStyle name="Normal 2 57" xfId="803"/>
    <cellStyle name="Normal 2 58" xfId="804"/>
    <cellStyle name="Normal 2 59" xfId="805"/>
    <cellStyle name="Normal 2 6" xfId="66"/>
    <cellStyle name="Normal 2 6 2" xfId="806"/>
    <cellStyle name="Normal 2 60" xfId="807"/>
    <cellStyle name="Normal 2 61" xfId="808"/>
    <cellStyle name="Normal 2 62" xfId="809"/>
    <cellStyle name="Normal 2 7" xfId="67"/>
    <cellStyle name="Normal 2 7 2" xfId="810"/>
    <cellStyle name="Normal 2 8" xfId="68"/>
    <cellStyle name="Normal 2 9" xfId="69"/>
    <cellStyle name="Normal 2_Histórico Imovelclass" xfId="811"/>
    <cellStyle name="Normal 20" xfId="812"/>
    <cellStyle name="Normal 200" xfId="813"/>
    <cellStyle name="Normal 201" xfId="814"/>
    <cellStyle name="Normal 202" xfId="815"/>
    <cellStyle name="Normal 203" xfId="816"/>
    <cellStyle name="Normal 204" xfId="817"/>
    <cellStyle name="Normal 205" xfId="818"/>
    <cellStyle name="Normal 206" xfId="819"/>
    <cellStyle name="Normal 207" xfId="820"/>
    <cellStyle name="Normal 208" xfId="821"/>
    <cellStyle name="Normal 209" xfId="822"/>
    <cellStyle name="Normal 21" xfId="823"/>
    <cellStyle name="Normal 210" xfId="824"/>
    <cellStyle name="Normal 211" xfId="825"/>
    <cellStyle name="Normal 212" xfId="826"/>
    <cellStyle name="Normal 213" xfId="827"/>
    <cellStyle name="Normal 214" xfId="828"/>
    <cellStyle name="Normal 215" xfId="829"/>
    <cellStyle name="Normal 216" xfId="830"/>
    <cellStyle name="Normal 217" xfId="831"/>
    <cellStyle name="Normal 218" xfId="832"/>
    <cellStyle name="Normal 219" xfId="833"/>
    <cellStyle name="Normal 22" xfId="834"/>
    <cellStyle name="Normal 220" xfId="835"/>
    <cellStyle name="Normal 221" xfId="836"/>
    <cellStyle name="Normal 222" xfId="837"/>
    <cellStyle name="Normal 223" xfId="838"/>
    <cellStyle name="Normal 224" xfId="839"/>
    <cellStyle name="Normal 225" xfId="840"/>
    <cellStyle name="Normal 226" xfId="841"/>
    <cellStyle name="Normal 227" xfId="842"/>
    <cellStyle name="Normal 228" xfId="843"/>
    <cellStyle name="Normal 229" xfId="844"/>
    <cellStyle name="Normal 23" xfId="845"/>
    <cellStyle name="Normal 230" xfId="846"/>
    <cellStyle name="Normal 231" xfId="847"/>
    <cellStyle name="Normal 232" xfId="848"/>
    <cellStyle name="Normal 233" xfId="849"/>
    <cellStyle name="Normal 234" xfId="850"/>
    <cellStyle name="Normal 235" xfId="851"/>
    <cellStyle name="Normal 236" xfId="852"/>
    <cellStyle name="Normal 237" xfId="853"/>
    <cellStyle name="Normal 238" xfId="854"/>
    <cellStyle name="Normal 239" xfId="855"/>
    <cellStyle name="Normal 24" xfId="856"/>
    <cellStyle name="Normal 24 2" xfId="857"/>
    <cellStyle name="Normal 240" xfId="858"/>
    <cellStyle name="Normal 241" xfId="859"/>
    <cellStyle name="Normal 242" xfId="860"/>
    <cellStyle name="Normal 243" xfId="861"/>
    <cellStyle name="Normal 244" xfId="862"/>
    <cellStyle name="Normal 245" xfId="863"/>
    <cellStyle name="Normal 246" xfId="864"/>
    <cellStyle name="Normal 247" xfId="865"/>
    <cellStyle name="Normal 248" xfId="866"/>
    <cellStyle name="Normal 249" xfId="867"/>
    <cellStyle name="Normal 25" xfId="868"/>
    <cellStyle name="Normal 250" xfId="869"/>
    <cellStyle name="Normal 251" xfId="870"/>
    <cellStyle name="Normal 252" xfId="871"/>
    <cellStyle name="Normal 253" xfId="872"/>
    <cellStyle name="Normal 254" xfId="873"/>
    <cellStyle name="Normal 255" xfId="874"/>
    <cellStyle name="Normal 256" xfId="875"/>
    <cellStyle name="Normal 257" xfId="1680"/>
    <cellStyle name="Normal 258" xfId="12"/>
    <cellStyle name="Normal 26" xfId="876"/>
    <cellStyle name="Normal 27" xfId="877"/>
    <cellStyle name="Normal 28" xfId="878"/>
    <cellStyle name="Normal 29" xfId="879"/>
    <cellStyle name="Normal 3" xfId="18"/>
    <cellStyle name="Normal 3 2" xfId="880"/>
    <cellStyle name="Normal 3 3" xfId="881"/>
    <cellStyle name="Normal 3 4" xfId="882"/>
    <cellStyle name="Normal 3 5" xfId="883"/>
    <cellStyle name="Normal 3 6" xfId="884"/>
    <cellStyle name="Normal 3 7" xfId="885"/>
    <cellStyle name="Normal 30" xfId="886"/>
    <cellStyle name="Normal 31" xfId="887"/>
    <cellStyle name="Normal 32" xfId="888"/>
    <cellStyle name="Normal 33" xfId="889"/>
    <cellStyle name="Normal 34" xfId="890"/>
    <cellStyle name="Normal 35" xfId="891"/>
    <cellStyle name="Normal 36" xfId="892"/>
    <cellStyle name="Normal 37" xfId="893"/>
    <cellStyle name="Normal 38" xfId="894"/>
    <cellStyle name="Normal 39" xfId="895"/>
    <cellStyle name="Normal 4" xfId="117"/>
    <cellStyle name="Normal 4 10" xfId="896"/>
    <cellStyle name="Normal 4 11" xfId="897"/>
    <cellStyle name="Normal 4 12" xfId="898"/>
    <cellStyle name="Normal 4 13" xfId="899"/>
    <cellStyle name="Normal 4 14" xfId="900"/>
    <cellStyle name="Normal 4 15" xfId="901"/>
    <cellStyle name="Normal 4 16" xfId="902"/>
    <cellStyle name="Normal 4 17" xfId="903"/>
    <cellStyle name="Normal 4 18" xfId="904"/>
    <cellStyle name="Normal 4 19" xfId="905"/>
    <cellStyle name="Normal 4 2" xfId="906"/>
    <cellStyle name="Normal 4 20" xfId="907"/>
    <cellStyle name="Normal 4 21" xfId="908"/>
    <cellStyle name="Normal 4 22" xfId="909"/>
    <cellStyle name="Normal 4 23" xfId="910"/>
    <cellStyle name="Normal 4 24" xfId="911"/>
    <cellStyle name="Normal 4 25" xfId="912"/>
    <cellStyle name="Normal 4 26" xfId="913"/>
    <cellStyle name="Normal 4 27" xfId="914"/>
    <cellStyle name="Normal 4 28" xfId="915"/>
    <cellStyle name="Normal 4 29" xfId="916"/>
    <cellStyle name="Normal 4 3" xfId="917"/>
    <cellStyle name="Normal 4 30" xfId="918"/>
    <cellStyle name="Normal 4 31" xfId="919"/>
    <cellStyle name="Normal 4 32" xfId="920"/>
    <cellStyle name="Normal 4 33" xfId="921"/>
    <cellStyle name="Normal 4 34" xfId="922"/>
    <cellStyle name="Normal 4 35" xfId="923"/>
    <cellStyle name="Normal 4 36" xfId="924"/>
    <cellStyle name="Normal 4 37" xfId="925"/>
    <cellStyle name="Normal 4 38" xfId="926"/>
    <cellStyle name="Normal 4 39" xfId="927"/>
    <cellStyle name="Normal 4 4" xfId="928"/>
    <cellStyle name="Normal 4 40" xfId="929"/>
    <cellStyle name="Normal 4 41" xfId="930"/>
    <cellStyle name="Normal 4 42" xfId="931"/>
    <cellStyle name="Normal 4 43" xfId="932"/>
    <cellStyle name="Normal 4 44" xfId="933"/>
    <cellStyle name="Normal 4 45" xfId="934"/>
    <cellStyle name="Normal 4 46" xfId="935"/>
    <cellStyle name="Normal 4 47" xfId="936"/>
    <cellStyle name="Normal 4 48" xfId="937"/>
    <cellStyle name="Normal 4 49" xfId="938"/>
    <cellStyle name="Normal 4 5" xfId="939"/>
    <cellStyle name="Normal 4 50" xfId="940"/>
    <cellStyle name="Normal 4 51" xfId="941"/>
    <cellStyle name="Normal 4 52" xfId="942"/>
    <cellStyle name="Normal 4 53" xfId="943"/>
    <cellStyle name="Normal 4 54" xfId="944"/>
    <cellStyle name="Normal 4 55" xfId="945"/>
    <cellStyle name="Normal 4 56" xfId="946"/>
    <cellStyle name="Normal 4 57" xfId="947"/>
    <cellStyle name="Normal 4 58" xfId="948"/>
    <cellStyle name="Normal 4 59" xfId="949"/>
    <cellStyle name="Normal 4 6" xfId="950"/>
    <cellStyle name="Normal 4 60" xfId="951"/>
    <cellStyle name="Normal 4 61" xfId="952"/>
    <cellStyle name="Normal 4 62" xfId="953"/>
    <cellStyle name="Normal 4 63" xfId="954"/>
    <cellStyle name="Normal 4 64" xfId="955"/>
    <cellStyle name="Normal 4 65" xfId="956"/>
    <cellStyle name="Normal 4 66" xfId="957"/>
    <cellStyle name="Normal 4 67" xfId="958"/>
    <cellStyle name="Normal 4 68" xfId="959"/>
    <cellStyle name="Normal 4 69" xfId="960"/>
    <cellStyle name="Normal 4 7" xfId="961"/>
    <cellStyle name="Normal 4 70" xfId="962"/>
    <cellStyle name="Normal 4 71" xfId="963"/>
    <cellStyle name="Normal 4 72" xfId="964"/>
    <cellStyle name="Normal 4 8" xfId="965"/>
    <cellStyle name="Normal 4 9" xfId="966"/>
    <cellStyle name="Normal 40" xfId="967"/>
    <cellStyle name="Normal 41" xfId="968"/>
    <cellStyle name="Normal 42" xfId="969"/>
    <cellStyle name="Normal 43" xfId="970"/>
    <cellStyle name="Normal 44" xfId="971"/>
    <cellStyle name="Normal 45" xfId="972"/>
    <cellStyle name="Normal 46" xfId="973"/>
    <cellStyle name="Normal 47" xfId="974"/>
    <cellStyle name="Normal 48" xfId="975"/>
    <cellStyle name="Normal 49" xfId="976"/>
    <cellStyle name="Normal 5" xfId="31"/>
    <cellStyle name="Normal 5 10" xfId="977"/>
    <cellStyle name="Normal 5 100" xfId="978"/>
    <cellStyle name="Normal 5 101" xfId="979"/>
    <cellStyle name="Normal 5 102" xfId="980"/>
    <cellStyle name="Normal 5 103" xfId="981"/>
    <cellStyle name="Normal 5 104" xfId="982"/>
    <cellStyle name="Normal 5 105" xfId="983"/>
    <cellStyle name="Normal 5 106" xfId="984"/>
    <cellStyle name="Normal 5 107" xfId="985"/>
    <cellStyle name="Normal 5 108" xfId="986"/>
    <cellStyle name="Normal 5 109" xfId="987"/>
    <cellStyle name="Normal 5 11" xfId="988"/>
    <cellStyle name="Normal 5 110" xfId="989"/>
    <cellStyle name="Normal 5 111" xfId="990"/>
    <cellStyle name="Normal 5 112" xfId="991"/>
    <cellStyle name="Normal 5 113" xfId="992"/>
    <cellStyle name="Normal 5 114" xfId="993"/>
    <cellStyle name="Normal 5 115" xfId="994"/>
    <cellStyle name="Normal 5 116" xfId="995"/>
    <cellStyle name="Normal 5 117" xfId="996"/>
    <cellStyle name="Normal 5 118" xfId="997"/>
    <cellStyle name="Normal 5 119" xfId="998"/>
    <cellStyle name="Normal 5 12" xfId="999"/>
    <cellStyle name="Normal 5 120" xfId="1000"/>
    <cellStyle name="Normal 5 121" xfId="1001"/>
    <cellStyle name="Normal 5 122" xfId="1002"/>
    <cellStyle name="Normal 5 13" xfId="1003"/>
    <cellStyle name="Normal 5 14" xfId="1004"/>
    <cellStyle name="Normal 5 15" xfId="1005"/>
    <cellStyle name="Normal 5 16" xfId="1006"/>
    <cellStyle name="Normal 5 17" xfId="1007"/>
    <cellStyle name="Normal 5 18" xfId="1008"/>
    <cellStyle name="Normal 5 19" xfId="1009"/>
    <cellStyle name="Normal 5 2" xfId="1010"/>
    <cellStyle name="Normal 5 2 2" xfId="1011"/>
    <cellStyle name="Normal 5 20" xfId="1012"/>
    <cellStyle name="Normal 5 21" xfId="1013"/>
    <cellStyle name="Normal 5 22" xfId="1014"/>
    <cellStyle name="Normal 5 23" xfId="1015"/>
    <cellStyle name="Normal 5 24" xfId="1016"/>
    <cellStyle name="Normal 5 25" xfId="1017"/>
    <cellStyle name="Normal 5 26" xfId="1018"/>
    <cellStyle name="Normal 5 27" xfId="1019"/>
    <cellStyle name="Normal 5 28" xfId="1020"/>
    <cellStyle name="Normal 5 29" xfId="1021"/>
    <cellStyle name="Normal 5 3" xfId="1022"/>
    <cellStyle name="Normal 5 3 2" xfId="1023"/>
    <cellStyle name="Normal 5 30" xfId="1024"/>
    <cellStyle name="Normal 5 31" xfId="1025"/>
    <cellStyle name="Normal 5 32" xfId="1026"/>
    <cellStyle name="Normal 5 33" xfId="1027"/>
    <cellStyle name="Normal 5 34" xfId="1028"/>
    <cellStyle name="Normal 5 35" xfId="1029"/>
    <cellStyle name="Normal 5 36" xfId="1030"/>
    <cellStyle name="Normal 5 37" xfId="1031"/>
    <cellStyle name="Normal 5 38" xfId="1032"/>
    <cellStyle name="Normal 5 39" xfId="1033"/>
    <cellStyle name="Normal 5 4" xfId="1034"/>
    <cellStyle name="Normal 5 4 2" xfId="1035"/>
    <cellStyle name="Normal 5 40" xfId="1036"/>
    <cellStyle name="Normal 5 41" xfId="1037"/>
    <cellStyle name="Normal 5 42" xfId="1038"/>
    <cellStyle name="Normal 5 43" xfId="1039"/>
    <cellStyle name="Normal 5 44" xfId="1040"/>
    <cellStyle name="Normal 5 45" xfId="1041"/>
    <cellStyle name="Normal 5 46" xfId="1042"/>
    <cellStyle name="Normal 5 47" xfId="1043"/>
    <cellStyle name="Normal 5 48" xfId="1044"/>
    <cellStyle name="Normal 5 49" xfId="1045"/>
    <cellStyle name="Normal 5 5" xfId="1046"/>
    <cellStyle name="Normal 5 5 2" xfId="1047"/>
    <cellStyle name="Normal 5 50" xfId="1048"/>
    <cellStyle name="Normal 5 51" xfId="1049"/>
    <cellStyle name="Normal 5 52" xfId="1050"/>
    <cellStyle name="Normal 5 53" xfId="1051"/>
    <cellStyle name="Normal 5 54" xfId="1052"/>
    <cellStyle name="Normal 5 55" xfId="1053"/>
    <cellStyle name="Normal 5 56" xfId="1054"/>
    <cellStyle name="Normal 5 57" xfId="1055"/>
    <cellStyle name="Normal 5 58" xfId="1056"/>
    <cellStyle name="Normal 5 59" xfId="1057"/>
    <cellStyle name="Normal 5 6" xfId="1058"/>
    <cellStyle name="Normal 5 60" xfId="1059"/>
    <cellStyle name="Normal 5 61" xfId="1060"/>
    <cellStyle name="Normal 5 62" xfId="1061"/>
    <cellStyle name="Normal 5 63" xfId="1062"/>
    <cellStyle name="Normal 5 64" xfId="1063"/>
    <cellStyle name="Normal 5 65" xfId="1064"/>
    <cellStyle name="Normal 5 66" xfId="1065"/>
    <cellStyle name="Normal 5 67" xfId="1066"/>
    <cellStyle name="Normal 5 68" xfId="1067"/>
    <cellStyle name="Normal 5 69" xfId="1068"/>
    <cellStyle name="Normal 5 7" xfId="1069"/>
    <cellStyle name="Normal 5 70" xfId="1070"/>
    <cellStyle name="Normal 5 71" xfId="1071"/>
    <cellStyle name="Normal 5 72" xfId="1072"/>
    <cellStyle name="Normal 5 73" xfId="1073"/>
    <cellStyle name="Normal 5 74" xfId="1074"/>
    <cellStyle name="Normal 5 75" xfId="1075"/>
    <cellStyle name="Normal 5 76" xfId="1076"/>
    <cellStyle name="Normal 5 77" xfId="1077"/>
    <cellStyle name="Normal 5 78" xfId="1078"/>
    <cellStyle name="Normal 5 79" xfId="1079"/>
    <cellStyle name="Normal 5 8" xfId="1080"/>
    <cellStyle name="Normal 5 80" xfId="1081"/>
    <cellStyle name="Normal 5 81" xfId="1082"/>
    <cellStyle name="Normal 5 82" xfId="1083"/>
    <cellStyle name="Normal 5 83" xfId="1084"/>
    <cellStyle name="Normal 5 84" xfId="1085"/>
    <cellStyle name="Normal 5 85" xfId="1086"/>
    <cellStyle name="Normal 5 86" xfId="1087"/>
    <cellStyle name="Normal 5 87" xfId="1088"/>
    <cellStyle name="Normal 5 88" xfId="1089"/>
    <cellStyle name="Normal 5 89" xfId="1090"/>
    <cellStyle name="Normal 5 9" xfId="1091"/>
    <cellStyle name="Normal 5 90" xfId="1092"/>
    <cellStyle name="Normal 5 91" xfId="1093"/>
    <cellStyle name="Normal 5 92" xfId="1094"/>
    <cellStyle name="Normal 5 93" xfId="1095"/>
    <cellStyle name="Normal 5 94" xfId="1096"/>
    <cellStyle name="Normal 5 95" xfId="1097"/>
    <cellStyle name="Normal 5 96" xfId="1098"/>
    <cellStyle name="Normal 5 97" xfId="1099"/>
    <cellStyle name="Normal 5 98" xfId="1100"/>
    <cellStyle name="Normal 5 99" xfId="1101"/>
    <cellStyle name="Normal 50" xfId="1102"/>
    <cellStyle name="Normal 51" xfId="1103"/>
    <cellStyle name="Normal 52" xfId="1104"/>
    <cellStyle name="Normal 53" xfId="1105"/>
    <cellStyle name="Normal 54" xfId="1106"/>
    <cellStyle name="Normal 55" xfId="1107"/>
    <cellStyle name="Normal 56" xfId="1108"/>
    <cellStyle name="Normal 57" xfId="1109"/>
    <cellStyle name="Normal 58" xfId="1110"/>
    <cellStyle name="Normal 59" xfId="1111"/>
    <cellStyle name="Normal 6" xfId="35"/>
    <cellStyle name="Normal 6 10" xfId="1112"/>
    <cellStyle name="Normal 6 11" xfId="1113"/>
    <cellStyle name="Normal 6 12" xfId="1114"/>
    <cellStyle name="Normal 6 13" xfId="1115"/>
    <cellStyle name="Normal 6 14" xfId="1116"/>
    <cellStyle name="Normal 6 15" xfId="1117"/>
    <cellStyle name="Normal 6 16" xfId="1118"/>
    <cellStyle name="Normal 6 17" xfId="1119"/>
    <cellStyle name="Normal 6 18" xfId="1120"/>
    <cellStyle name="Normal 6 19" xfId="1121"/>
    <cellStyle name="Normal 6 2" xfId="1122"/>
    <cellStyle name="Normal 6 20" xfId="1123"/>
    <cellStyle name="Normal 6 21" xfId="1124"/>
    <cellStyle name="Normal 6 22" xfId="1125"/>
    <cellStyle name="Normal 6 23" xfId="1126"/>
    <cellStyle name="Normal 6 24" xfId="1127"/>
    <cellStyle name="Normal 6 25" xfId="1128"/>
    <cellStyle name="Normal 6 26" xfId="1129"/>
    <cellStyle name="Normal 6 27" xfId="1130"/>
    <cellStyle name="Normal 6 28" xfId="1131"/>
    <cellStyle name="Normal 6 29" xfId="1132"/>
    <cellStyle name="Normal 6 3" xfId="1133"/>
    <cellStyle name="Normal 6 30" xfId="1134"/>
    <cellStyle name="Normal 6 31" xfId="1135"/>
    <cellStyle name="Normal 6 32" xfId="1136"/>
    <cellStyle name="Normal 6 33" xfId="1137"/>
    <cellStyle name="Normal 6 34" xfId="1138"/>
    <cellStyle name="Normal 6 35" xfId="1139"/>
    <cellStyle name="Normal 6 36" xfId="1140"/>
    <cellStyle name="Normal 6 37" xfId="1141"/>
    <cellStyle name="Normal 6 38" xfId="1142"/>
    <cellStyle name="Normal 6 39" xfId="1143"/>
    <cellStyle name="Normal 6 4" xfId="1144"/>
    <cellStyle name="Normal 6 40" xfId="1145"/>
    <cellStyle name="Normal 6 41" xfId="1146"/>
    <cellStyle name="Normal 6 42" xfId="1147"/>
    <cellStyle name="Normal 6 43" xfId="1148"/>
    <cellStyle name="Normal 6 44" xfId="1149"/>
    <cellStyle name="Normal 6 45" xfId="1150"/>
    <cellStyle name="Normal 6 46" xfId="1151"/>
    <cellStyle name="Normal 6 47" xfId="1152"/>
    <cellStyle name="Normal 6 48" xfId="1153"/>
    <cellStyle name="Normal 6 49" xfId="1154"/>
    <cellStyle name="Normal 6 5" xfId="1155"/>
    <cellStyle name="Normal 6 50" xfId="1156"/>
    <cellStyle name="Normal 6 51" xfId="1157"/>
    <cellStyle name="Normal 6 52" xfId="1158"/>
    <cellStyle name="Normal 6 53" xfId="1159"/>
    <cellStyle name="Normal 6 54" xfId="1160"/>
    <cellStyle name="Normal 6 55" xfId="1161"/>
    <cellStyle name="Normal 6 56" xfId="1162"/>
    <cellStyle name="Normal 6 57" xfId="1163"/>
    <cellStyle name="Normal 6 58" xfId="1164"/>
    <cellStyle name="Normal 6 59" xfId="1165"/>
    <cellStyle name="Normal 6 6" xfId="1166"/>
    <cellStyle name="Normal 6 60" xfId="1167"/>
    <cellStyle name="Normal 6 61" xfId="1168"/>
    <cellStyle name="Normal 6 62" xfId="1169"/>
    <cellStyle name="Normal 6 63" xfId="1170"/>
    <cellStyle name="Normal 6 64" xfId="1171"/>
    <cellStyle name="Normal 6 65" xfId="1172"/>
    <cellStyle name="Normal 6 66" xfId="1173"/>
    <cellStyle name="Normal 6 67" xfId="1174"/>
    <cellStyle name="Normal 6 68" xfId="1175"/>
    <cellStyle name="Normal 6 69" xfId="1176"/>
    <cellStyle name="Normal 6 7" xfId="1177"/>
    <cellStyle name="Normal 6 70" xfId="1178"/>
    <cellStyle name="Normal 6 71" xfId="1179"/>
    <cellStyle name="Normal 6 72" xfId="1180"/>
    <cellStyle name="Normal 6 73" xfId="1181"/>
    <cellStyle name="Normal 6 74" xfId="1182"/>
    <cellStyle name="Normal 6 75" xfId="1183"/>
    <cellStyle name="Normal 6 76" xfId="1184"/>
    <cellStyle name="Normal 6 77" xfId="1185"/>
    <cellStyle name="Normal 6 78" xfId="1186"/>
    <cellStyle name="Normal 6 79" xfId="1187"/>
    <cellStyle name="Normal 6 8" xfId="1188"/>
    <cellStyle name="Normal 6 80" xfId="1189"/>
    <cellStyle name="Normal 6 81" xfId="1190"/>
    <cellStyle name="Normal 6 82" xfId="1191"/>
    <cellStyle name="Normal 6 83" xfId="1192"/>
    <cellStyle name="Normal 6 84" xfId="1193"/>
    <cellStyle name="Normal 6 85" xfId="1194"/>
    <cellStyle name="Normal 6 86" xfId="1195"/>
    <cellStyle name="Normal 6 87" xfId="1196"/>
    <cellStyle name="Normal 6 88" xfId="1197"/>
    <cellStyle name="Normal 6 89" xfId="1198"/>
    <cellStyle name="Normal 6 9" xfId="1199"/>
    <cellStyle name="Normal 6 90" xfId="1200"/>
    <cellStyle name="Normal 6 91" xfId="1201"/>
    <cellStyle name="Normal 6 92" xfId="1202"/>
    <cellStyle name="Normal 6 93" xfId="1203"/>
    <cellStyle name="Normal 6 94" xfId="1204"/>
    <cellStyle name="Normal 6 95" xfId="1205"/>
    <cellStyle name="Normal 60" xfId="1206"/>
    <cellStyle name="Normal 61" xfId="1207"/>
    <cellStyle name="Normal 62" xfId="1208"/>
    <cellStyle name="Normal 63" xfId="1209"/>
    <cellStyle name="Normal 64" xfId="1210"/>
    <cellStyle name="Normal 65" xfId="1211"/>
    <cellStyle name="Normal 66" xfId="1212"/>
    <cellStyle name="Normal 67" xfId="1213"/>
    <cellStyle name="Normal 68" xfId="1214"/>
    <cellStyle name="Normal 69" xfId="1215"/>
    <cellStyle name="Normal 7" xfId="1216"/>
    <cellStyle name="Normal 7 10" xfId="1217"/>
    <cellStyle name="Normal 7 11" xfId="1218"/>
    <cellStyle name="Normal 7 12" xfId="1219"/>
    <cellStyle name="Normal 7 13" xfId="1220"/>
    <cellStyle name="Normal 7 14" xfId="1221"/>
    <cellStyle name="Normal 7 15" xfId="1222"/>
    <cellStyle name="Normal 7 16" xfId="1223"/>
    <cellStyle name="Normal 7 17" xfId="1224"/>
    <cellStyle name="Normal 7 18" xfId="1225"/>
    <cellStyle name="Normal 7 19" xfId="1226"/>
    <cellStyle name="Normal 7 2" xfId="1227"/>
    <cellStyle name="Normal 7 20" xfId="1228"/>
    <cellStyle name="Normal 7 21" xfId="1229"/>
    <cellStyle name="Normal 7 22" xfId="1230"/>
    <cellStyle name="Normal 7 23" xfId="1231"/>
    <cellStyle name="Normal 7 24" xfId="1232"/>
    <cellStyle name="Normal 7 25" xfId="1233"/>
    <cellStyle name="Normal 7 26" xfId="1234"/>
    <cellStyle name="Normal 7 27" xfId="1235"/>
    <cellStyle name="Normal 7 28" xfId="1236"/>
    <cellStyle name="Normal 7 29" xfId="1237"/>
    <cellStyle name="Normal 7 3" xfId="1238"/>
    <cellStyle name="Normal 7 30" xfId="1239"/>
    <cellStyle name="Normal 7 31" xfId="1240"/>
    <cellStyle name="Normal 7 32" xfId="1241"/>
    <cellStyle name="Normal 7 33" xfId="1242"/>
    <cellStyle name="Normal 7 34" xfId="1243"/>
    <cellStyle name="Normal 7 35" xfId="1244"/>
    <cellStyle name="Normal 7 36" xfId="1245"/>
    <cellStyle name="Normal 7 4" xfId="1246"/>
    <cellStyle name="Normal 7 5" xfId="1247"/>
    <cellStyle name="Normal 7 6" xfId="1248"/>
    <cellStyle name="Normal 7 7" xfId="1249"/>
    <cellStyle name="Normal 7 8" xfId="1250"/>
    <cellStyle name="Normal 7 9" xfId="1251"/>
    <cellStyle name="Normal 70" xfId="1252"/>
    <cellStyle name="Normal 71" xfId="1253"/>
    <cellStyle name="Normal 72" xfId="1254"/>
    <cellStyle name="Normal 73" xfId="1255"/>
    <cellStyle name="Normal 74" xfId="1256"/>
    <cellStyle name="Normal 75" xfId="1257"/>
    <cellStyle name="Normal 76" xfId="1258"/>
    <cellStyle name="Normal 77" xfId="1259"/>
    <cellStyle name="Normal 78" xfId="1260"/>
    <cellStyle name="Normal 79" xfId="1261"/>
    <cellStyle name="Normal 8" xfId="1262"/>
    <cellStyle name="Normal 8 10" xfId="1263"/>
    <cellStyle name="Normal 8 11" xfId="1264"/>
    <cellStyle name="Normal 8 12" xfId="1265"/>
    <cellStyle name="Normal 8 13" xfId="1266"/>
    <cellStyle name="Normal 8 14" xfId="1267"/>
    <cellStyle name="Normal 8 15" xfId="1268"/>
    <cellStyle name="Normal 8 16" xfId="1269"/>
    <cellStyle name="Normal 8 17" xfId="1270"/>
    <cellStyle name="Normal 8 18" xfId="1271"/>
    <cellStyle name="Normal 8 19" xfId="1272"/>
    <cellStyle name="Normal 8 2" xfId="1273"/>
    <cellStyle name="Normal 8 20" xfId="1274"/>
    <cellStyle name="Normal 8 21" xfId="1275"/>
    <cellStyle name="Normal 8 22" xfId="1276"/>
    <cellStyle name="Normal 8 23" xfId="1277"/>
    <cellStyle name="Normal 8 24" xfId="1278"/>
    <cellStyle name="Normal 8 25" xfId="1279"/>
    <cellStyle name="Normal 8 26" xfId="1280"/>
    <cellStyle name="Normal 8 27" xfId="1281"/>
    <cellStyle name="Normal 8 28" xfId="1282"/>
    <cellStyle name="Normal 8 3" xfId="1283"/>
    <cellStyle name="Normal 8 4" xfId="1284"/>
    <cellStyle name="Normal 8 5" xfId="1285"/>
    <cellStyle name="Normal 8 6" xfId="1286"/>
    <cellStyle name="Normal 8 7" xfId="1287"/>
    <cellStyle name="Normal 8 8" xfId="1288"/>
    <cellStyle name="Normal 8 9" xfId="1289"/>
    <cellStyle name="Normal 80" xfId="1290"/>
    <cellStyle name="Normal 81" xfId="1291"/>
    <cellStyle name="Normal 82" xfId="1292"/>
    <cellStyle name="Normal 83" xfId="1293"/>
    <cellStyle name="Normal 84" xfId="1294"/>
    <cellStyle name="Normal 85" xfId="1295"/>
    <cellStyle name="Normal 86" xfId="1296"/>
    <cellStyle name="Normal 87" xfId="1297"/>
    <cellStyle name="Normal 88" xfId="1298"/>
    <cellStyle name="Normal 89" xfId="1299"/>
    <cellStyle name="Normal 9" xfId="1300"/>
    <cellStyle name="Normal 9 2" xfId="1301"/>
    <cellStyle name="Normal 90" xfId="1302"/>
    <cellStyle name="Normal 91" xfId="1303"/>
    <cellStyle name="Normal 92" xfId="1304"/>
    <cellStyle name="Normal 93" xfId="1305"/>
    <cellStyle name="Normal 94" xfId="1306"/>
    <cellStyle name="Normal 95" xfId="1307"/>
    <cellStyle name="Normal 96" xfId="1308"/>
    <cellStyle name="Normal 97" xfId="1309"/>
    <cellStyle name="Normal 98" xfId="1310"/>
    <cellStyle name="Normal 99" xfId="1311"/>
    <cellStyle name="Normal Bold" xfId="1312"/>
    <cellStyle name="Normal Pct" xfId="1313"/>
    <cellStyle name="Normal2" xfId="1314"/>
    <cellStyle name="NormalGB" xfId="1315"/>
    <cellStyle name="NormalHelv" xfId="1316"/>
    <cellStyle name="NormalHelv 2" xfId="1317"/>
    <cellStyle name="NormalMultiple" xfId="1318"/>
    <cellStyle name="Normalny_56.Podstawowe dane o woj.(1)" xfId="1319"/>
    <cellStyle name="NormalX" xfId="1320"/>
    <cellStyle name="Nota 2" xfId="1321"/>
    <cellStyle name="Nota 2 2" xfId="1322"/>
    <cellStyle name="Note" xfId="1323"/>
    <cellStyle name="Note 2" xfId="1324"/>
    <cellStyle name="Note 3" xfId="1325"/>
    <cellStyle name="NPPESalesPct" xfId="1326"/>
    <cellStyle name="number" xfId="1327"/>
    <cellStyle name="Number 2" xfId="1328"/>
    <cellStyle name="Numberi" xfId="1329"/>
    <cellStyle name="Numbers" xfId="1330"/>
    <cellStyle name="Numbers - Bold" xfId="1331"/>
    <cellStyle name="Numbers_Changed Comps 2.11.04" xfId="1332"/>
    <cellStyle name="NUMEROS" xfId="1333"/>
    <cellStyle name="NWI%S" xfId="1334"/>
    <cellStyle name="Onedec" xfId="1335"/>
    <cellStyle name="onedec 2" xfId="1336"/>
    <cellStyle name="Out_range" xfId="1337"/>
    <cellStyle name="Output" xfId="1338"/>
    <cellStyle name="Output 2" xfId="1339"/>
    <cellStyle name="P&amp;L Numbers" xfId="1340"/>
    <cellStyle name="Page Heading" xfId="1341"/>
    <cellStyle name="Page Heading 2" xfId="1342"/>
    <cellStyle name="Page Heading Large" xfId="1343"/>
    <cellStyle name="Page Heading Large 2" xfId="1344"/>
    <cellStyle name="Page Heading Small" xfId="1345"/>
    <cellStyle name="Page Heading Small 2" xfId="1346"/>
    <cellStyle name="Page Number" xfId="1347"/>
    <cellStyle name="pc1" xfId="1348"/>
    <cellStyle name="pcent" xfId="1349"/>
    <cellStyle name="pct_sub" xfId="1350"/>
    <cellStyle name="Percen - Estilo1" xfId="29"/>
    <cellStyle name="Percen - Estilo2" xfId="30"/>
    <cellStyle name="Percent" xfId="1351"/>
    <cellStyle name="Percent (0)" xfId="1352"/>
    <cellStyle name="Percent [0%]" xfId="1353"/>
    <cellStyle name="Percent [0%] 2" xfId="1354"/>
    <cellStyle name="Percent [0.00%]" xfId="1355"/>
    <cellStyle name="Percent [0.00%] 2" xfId="1356"/>
    <cellStyle name="Percent [0]" xfId="1357"/>
    <cellStyle name="Percent [1]" xfId="1358"/>
    <cellStyle name="Percent [2]" xfId="1359"/>
    <cellStyle name="Percent 10" xfId="1360"/>
    <cellStyle name="Percent 10 10" xfId="1361"/>
    <cellStyle name="Percent 10 11" xfId="1362"/>
    <cellStyle name="Percent 10 12" xfId="1363"/>
    <cellStyle name="Percent 10 13" xfId="1364"/>
    <cellStyle name="Percent 10 14" xfId="1365"/>
    <cellStyle name="Percent 10 15" xfId="1366"/>
    <cellStyle name="Percent 10 2" xfId="1367"/>
    <cellStyle name="Percent 10 3" xfId="1368"/>
    <cellStyle name="Percent 10 4" xfId="1369"/>
    <cellStyle name="Percent 10 5" xfId="1370"/>
    <cellStyle name="Percent 10 6" xfId="1371"/>
    <cellStyle name="Percent 10 7" xfId="1372"/>
    <cellStyle name="Percent 10 8" xfId="1373"/>
    <cellStyle name="Percent 10 9" xfId="1374"/>
    <cellStyle name="Percent 11" xfId="1375"/>
    <cellStyle name="Percent 2" xfId="1376"/>
    <cellStyle name="Percent 2 2" xfId="1377"/>
    <cellStyle name="Percent 2 3" xfId="1378"/>
    <cellStyle name="Percent 21" xfId="1379"/>
    <cellStyle name="Percent 22" xfId="1380"/>
    <cellStyle name="Percent 3" xfId="1381"/>
    <cellStyle name="Percent 4" xfId="1382"/>
    <cellStyle name="Percent 5" xfId="1383"/>
    <cellStyle name="Percent 5 10" xfId="1384"/>
    <cellStyle name="Percent 5 11" xfId="1385"/>
    <cellStyle name="Percent 5 12" xfId="1386"/>
    <cellStyle name="Percent 5 13" xfId="1387"/>
    <cellStyle name="Percent 5 14" xfId="1388"/>
    <cellStyle name="Percent 5 15" xfId="1389"/>
    <cellStyle name="Percent 5 2" xfId="1390"/>
    <cellStyle name="Percent 5 2 10" xfId="1391"/>
    <cellStyle name="Percent 5 2 11" xfId="1392"/>
    <cellStyle name="Percent 5 2 12" xfId="1393"/>
    <cellStyle name="Percent 5 2 13" xfId="1394"/>
    <cellStyle name="Percent 5 2 14" xfId="1395"/>
    <cellStyle name="Percent 5 2 2" xfId="1396"/>
    <cellStyle name="Percent 5 2 3" xfId="1397"/>
    <cellStyle name="Percent 5 2 4" xfId="1398"/>
    <cellStyle name="Percent 5 2 5" xfId="1399"/>
    <cellStyle name="Percent 5 2 6" xfId="1400"/>
    <cellStyle name="Percent 5 2 7" xfId="1401"/>
    <cellStyle name="Percent 5 2 8" xfId="1402"/>
    <cellStyle name="Percent 5 2 9" xfId="1403"/>
    <cellStyle name="Percent 5 3" xfId="1404"/>
    <cellStyle name="Percent 5 4" xfId="1405"/>
    <cellStyle name="Percent 5 5" xfId="1406"/>
    <cellStyle name="Percent 5 6" xfId="1407"/>
    <cellStyle name="Percent 5 7" xfId="1408"/>
    <cellStyle name="Percent 5 8" xfId="1409"/>
    <cellStyle name="Percent 5 9" xfId="1410"/>
    <cellStyle name="Percent 6" xfId="1411"/>
    <cellStyle name="Percent 7" xfId="1412"/>
    <cellStyle name="Percent 8" xfId="1413"/>
    <cellStyle name="Percent 9" xfId="1414"/>
    <cellStyle name="Percent Comma" xfId="1415"/>
    <cellStyle name="Percent Hard" xfId="1416"/>
    <cellStyle name="Percent Hard 2" xfId="1417"/>
    <cellStyle name="Percent_GrupoRohr_ModeloAvalEconFin_v.80" xfId="1418"/>
    <cellStyle name="Percent1" xfId="1419"/>
    <cellStyle name="Percentage" xfId="1420"/>
    <cellStyle name="Percenti" xfId="1421"/>
    <cellStyle name="PercentSales" xfId="1422"/>
    <cellStyle name="Percentual" xfId="1423"/>
    <cellStyle name="Perlong" xfId="1424"/>
    <cellStyle name="Ponto" xfId="1425"/>
    <cellStyle name="Porcentagem" xfId="4" builtinId="5"/>
    <cellStyle name="Porcentagem 10" xfId="1426"/>
    <cellStyle name="Porcentagem 11" xfId="1681"/>
    <cellStyle name="Porcentagem 12" xfId="13"/>
    <cellStyle name="Porcentagem 14" xfId="1427"/>
    <cellStyle name="Porcentagem 15" xfId="1428"/>
    <cellStyle name="Porcentagem 2" xfId="17"/>
    <cellStyle name="Porcentagem 2 10" xfId="70"/>
    <cellStyle name="Porcentagem 2 11" xfId="71"/>
    <cellStyle name="Porcentagem 2 12" xfId="72"/>
    <cellStyle name="Porcentagem 2 2" xfId="8"/>
    <cellStyle name="Porcentagem 2 2 2" xfId="1429"/>
    <cellStyle name="Porcentagem 2 2 3" xfId="9"/>
    <cellStyle name="Porcentagem 2 3" xfId="73"/>
    <cellStyle name="Porcentagem 2 4" xfId="74"/>
    <cellStyle name="Porcentagem 2 5" xfId="75"/>
    <cellStyle name="Porcentagem 2 6" xfId="76"/>
    <cellStyle name="Porcentagem 2 7" xfId="77"/>
    <cellStyle name="Porcentagem 2 8" xfId="78"/>
    <cellStyle name="Porcentagem 2 9" xfId="79"/>
    <cellStyle name="Porcentagem 3" xfId="80"/>
    <cellStyle name="Porcentagem 3 10" xfId="81"/>
    <cellStyle name="Porcentagem 3 11" xfId="82"/>
    <cellStyle name="Porcentagem 3 12" xfId="83"/>
    <cellStyle name="Porcentagem 3 2" xfId="84"/>
    <cellStyle name="Porcentagem 3 3" xfId="85"/>
    <cellStyle name="Porcentagem 3 4" xfId="86"/>
    <cellStyle name="Porcentagem 3 5" xfId="87"/>
    <cellStyle name="Porcentagem 3 6" xfId="88"/>
    <cellStyle name="Porcentagem 3 7" xfId="89"/>
    <cellStyle name="Porcentagem 3 8" xfId="90"/>
    <cellStyle name="Porcentagem 3 9" xfId="91"/>
    <cellStyle name="Porcentagem 4" xfId="34"/>
    <cellStyle name="Porcentagem 4 2" xfId="1430"/>
    <cellStyle name="Porcentagem 4 2 2" xfId="1431"/>
    <cellStyle name="Porcentagem 4 3" xfId="1432"/>
    <cellStyle name="Porcentagem 4 3 2" xfId="1433"/>
    <cellStyle name="Porcentagem 4 4" xfId="1434"/>
    <cellStyle name="Porcentagem 4 4 2" xfId="1435"/>
    <cellStyle name="Porcentagem 4 5" xfId="1436"/>
    <cellStyle name="Porcentagem 4 5 2" xfId="1437"/>
    <cellStyle name="Porcentagem 5" xfId="10"/>
    <cellStyle name="Porcentagem 5 2" xfId="1439"/>
    <cellStyle name="Porcentagem 5 3" xfId="1438"/>
    <cellStyle name="Porcentagem 6" xfId="1440"/>
    <cellStyle name="Porcentagem 6 2" xfId="1441"/>
    <cellStyle name="Porcentagem 6 3" xfId="1442"/>
    <cellStyle name="Porcentagem 6 4" xfId="1443"/>
    <cellStyle name="Porcentagem 6 5" xfId="1444"/>
    <cellStyle name="Porcentagem 7" xfId="1445"/>
    <cellStyle name="Porcentagem 8" xfId="1446"/>
    <cellStyle name="Porcentagem 8 2" xfId="1447"/>
    <cellStyle name="Porcentagem 9" xfId="1448"/>
    <cellStyle name="Porcentual [0]" xfId="1449"/>
    <cellStyle name="Porcentual 2" xfId="1450"/>
    <cellStyle name="Porcentual 2 10" xfId="1451"/>
    <cellStyle name="Porcentual 2 11" xfId="1452"/>
    <cellStyle name="Porcentual 2 12" xfId="1453"/>
    <cellStyle name="Porcentual 2 13" xfId="1454"/>
    <cellStyle name="Porcentual 2 14" xfId="1455"/>
    <cellStyle name="Porcentual 2 2" xfId="1456"/>
    <cellStyle name="Porcentual 2 3" xfId="1457"/>
    <cellStyle name="Porcentual 2 4" xfId="1458"/>
    <cellStyle name="Porcentual 2 5" xfId="1459"/>
    <cellStyle name="Porcentual 2 6" xfId="1460"/>
    <cellStyle name="Porcentual 2 7" xfId="1461"/>
    <cellStyle name="Porcentual 2 8" xfId="1462"/>
    <cellStyle name="Porcentual 2 9" xfId="1463"/>
    <cellStyle name="Porcentual_ADELBCO" xfId="1464"/>
    <cellStyle name="Pounds" xfId="1465"/>
    <cellStyle name="Pounds (0)" xfId="1466"/>
    <cellStyle name="Pounds (0) 2" xfId="1467"/>
    <cellStyle name="Pounds 2" xfId="1468"/>
    <cellStyle name="Pounds 3" xfId="1469"/>
    <cellStyle name="Pounds_DRE.BP.FC" xfId="1470"/>
    <cellStyle name="Private" xfId="1471"/>
    <cellStyle name="Private 2" xfId="1472"/>
    <cellStyle name="Private1" xfId="1473"/>
    <cellStyle name="Private1 2" xfId="1474"/>
    <cellStyle name="Prozent_Anadat" xfId="1475"/>
    <cellStyle name="PSChar" xfId="1476"/>
    <cellStyle name="PSDate" xfId="1477"/>
    <cellStyle name="PSDec" xfId="1478"/>
    <cellStyle name="PSHeading" xfId="1479"/>
    <cellStyle name="PSInt" xfId="1480"/>
    <cellStyle name="PSSpacer" xfId="1481"/>
    <cellStyle name="Punto0" xfId="1482"/>
    <cellStyle name="r" xfId="1483"/>
    <cellStyle name="r_Public Comps 1.1.02" xfId="1484"/>
    <cellStyle name="rate" xfId="1485"/>
    <cellStyle name="Ratio" xfId="1486"/>
    <cellStyle name="Ratio Comma" xfId="1487"/>
    <cellStyle name="Ratio_bigtexmodel14" xfId="1488"/>
    <cellStyle name="Red font" xfId="1489"/>
    <cellStyle name="Red font 2" xfId="1490"/>
    <cellStyle name="Red Text" xfId="1491"/>
    <cellStyle name="results" xfId="1492"/>
    <cellStyle name="Results % 3 dp" xfId="1493"/>
    <cellStyle name="Results % 3 dp 2" xfId="1494"/>
    <cellStyle name="results 2" xfId="1495"/>
    <cellStyle name="results 3" xfId="1496"/>
    <cellStyle name="Results 3 dp" xfId="1497"/>
    <cellStyle name="Results 3 dp 2" xfId="1498"/>
    <cellStyle name="results_PPP Sabesp - Serviços" xfId="1499"/>
    <cellStyle name="Ricardo" xfId="1500"/>
    <cellStyle name="Right" xfId="1501"/>
    <cellStyle name="Right 2" xfId="1502"/>
    <cellStyle name="Row Headings" xfId="1503"/>
    <cellStyle name="Row Headings 2" xfId="1504"/>
    <cellStyle name="Saída 2" xfId="1505"/>
    <cellStyle name="Saída 2 2" xfId="1506"/>
    <cellStyle name="Salomon Logo" xfId="1507"/>
    <cellStyle name="Section" xfId="1508"/>
    <cellStyle name="Section name" xfId="1509"/>
    <cellStyle name="sem virg." xfId="1510"/>
    <cellStyle name="Sensitivity" xfId="1511"/>
    <cellStyle name="Sensitivity 2" xfId="1512"/>
    <cellStyle name="Sep. milhar [0]" xfId="1513"/>
    <cellStyle name="Separador de milhares" xfId="2" builtinId="3"/>
    <cellStyle name="Separador de milhares 10" xfId="32"/>
    <cellStyle name="Separador de milhares 11" xfId="1514"/>
    <cellStyle name="Separador de milhares 12" xfId="1515"/>
    <cellStyle name="Separador de milhares 13" xfId="19"/>
    <cellStyle name="Separador de milhares 14" xfId="1516"/>
    <cellStyle name="Separador de milhares 15" xfId="1517"/>
    <cellStyle name="Separador de milhares 2" xfId="11"/>
    <cellStyle name="Separador de milhares 2 10" xfId="92"/>
    <cellStyle name="Separador de milhares 2 11" xfId="93"/>
    <cellStyle name="Separador de milhares 2 12" xfId="94"/>
    <cellStyle name="Separador de milhares 2 13" xfId="116"/>
    <cellStyle name="Separador de milhares 2 14" xfId="15"/>
    <cellStyle name="Separador de milhares 2 2" xfId="95"/>
    <cellStyle name="Separador de milhares 2 2 2" xfId="1518"/>
    <cellStyle name="Separador de milhares 2 3" xfId="96"/>
    <cellStyle name="Separador de milhares 2 4" xfId="97"/>
    <cellStyle name="Separador de milhares 2 5" xfId="98"/>
    <cellStyle name="Separador de milhares 2 6" xfId="99"/>
    <cellStyle name="Separador de milhares 2 7" xfId="100"/>
    <cellStyle name="Separador de milhares 2 8" xfId="101"/>
    <cellStyle name="Separador de milhares 2 9" xfId="102"/>
    <cellStyle name="Separador de milhares 3" xfId="20"/>
    <cellStyle name="Separador de milhares 3 10" xfId="103"/>
    <cellStyle name="Separador de milhares 3 11" xfId="104"/>
    <cellStyle name="Separador de milhares 3 12" xfId="105"/>
    <cellStyle name="Separador de milhares 3 2" xfId="106"/>
    <cellStyle name="Separador de milhares 3 3" xfId="107"/>
    <cellStyle name="Separador de milhares 3 4" xfId="108"/>
    <cellStyle name="Separador de milhares 3 5" xfId="109"/>
    <cellStyle name="Separador de milhares 3 6" xfId="110"/>
    <cellStyle name="Separador de milhares 3 7" xfId="111"/>
    <cellStyle name="Separador de milhares 3 8" xfId="112"/>
    <cellStyle name="Separador de milhares 3 9" xfId="113"/>
    <cellStyle name="Separador de milhares 4" xfId="114"/>
    <cellStyle name="Separador de milhares 4 2" xfId="1519"/>
    <cellStyle name="Separador de milhares 4 2 2" xfId="1520"/>
    <cellStyle name="Separador de milhares 4 3" xfId="1521"/>
    <cellStyle name="Separador de milhares 4 3 2" xfId="1522"/>
    <cellStyle name="Separador de milhares 4 4" xfId="1523"/>
    <cellStyle name="Separador de milhares 4 4 2" xfId="1524"/>
    <cellStyle name="Separador de milhares 4 5" xfId="1525"/>
    <cellStyle name="Separador de milhares 4 5 2" xfId="1526"/>
    <cellStyle name="Separador de milhares 4 6" xfId="1527"/>
    <cellStyle name="Separador de milhares 5" xfId="21"/>
    <cellStyle name="Separador de milhares 5 2" xfId="1528"/>
    <cellStyle name="Separador de milhares 5 3" xfId="1529"/>
    <cellStyle name="Separador de milhares 5 4" xfId="1530"/>
    <cellStyle name="Separador de milhares 5 5" xfId="1531"/>
    <cellStyle name="Separador de milhares 6" xfId="22"/>
    <cellStyle name="Separador de milhares 6 2" xfId="1532"/>
    <cellStyle name="Separador de milhares 7" xfId="23"/>
    <cellStyle name="Separador de milhares 7 2" xfId="1533"/>
    <cellStyle name="Separador de milhares 8" xfId="24"/>
    <cellStyle name="Separador de milhares 8 2" xfId="1534"/>
    <cellStyle name="Separador de milhares 9" xfId="25"/>
    <cellStyle name="shade" xfId="1535"/>
    <cellStyle name="Shaded" xfId="1536"/>
    <cellStyle name="Shaded 2" xfId="1537"/>
    <cellStyle name="Sheetmult" xfId="1538"/>
    <cellStyle name="Shtmultx" xfId="1539"/>
    <cellStyle name="Single Accounting" xfId="1540"/>
    <cellStyle name="Standaard_Blad1" xfId="1541"/>
    <cellStyle name="Standard_airt-rev" xfId="1542"/>
    <cellStyle name="Stock Comma" xfId="1543"/>
    <cellStyle name="Stock Price" xfId="1544"/>
    <cellStyle name="Style 1" xfId="1545"/>
    <cellStyle name="Style 1 2" xfId="1546"/>
    <cellStyle name="Style 34" xfId="1547"/>
    <cellStyle name="SUBTOTAIS" xfId="1548"/>
    <cellStyle name="Sum" xfId="1549"/>
    <cellStyle name="Sum 2" xfId="1550"/>
    <cellStyle name="SUMA PARCIAL" xfId="1551"/>
    <cellStyle name="Summary" xfId="1552"/>
    <cellStyle name="Summary 2" xfId="1553"/>
    <cellStyle name="Table Col Head" xfId="1554"/>
    <cellStyle name="Table Col Head 2" xfId="1555"/>
    <cellStyle name="Table Head" xfId="1556"/>
    <cellStyle name="Table Head Aligned" xfId="1557"/>
    <cellStyle name="Table Head Aligned 2" xfId="1558"/>
    <cellStyle name="Table Head Aligned 3" xfId="1559"/>
    <cellStyle name="Table Head Blue" xfId="1560"/>
    <cellStyle name="Table Head Green" xfId="1561"/>
    <cellStyle name="Table Head Green 2" xfId="1562"/>
    <cellStyle name="Table Head Green 3" xfId="1563"/>
    <cellStyle name="Table Head_AES LatAm v12" xfId="1564"/>
    <cellStyle name="Table Heading" xfId="1565"/>
    <cellStyle name="Table Sub Head" xfId="1566"/>
    <cellStyle name="Table Sub Head 2" xfId="1567"/>
    <cellStyle name="Table Text" xfId="1568"/>
    <cellStyle name="Table Title" xfId="1569"/>
    <cellStyle name="Table Title 2" xfId="1570"/>
    <cellStyle name="Table Units" xfId="1571"/>
    <cellStyle name="Table Units 10" xfId="1572"/>
    <cellStyle name="Table Units 11" xfId="1573"/>
    <cellStyle name="Table Units 2" xfId="1574"/>
    <cellStyle name="Table Units 3" xfId="1575"/>
    <cellStyle name="Table Units 4" xfId="1576"/>
    <cellStyle name="Table Units 5" xfId="1577"/>
    <cellStyle name="Table Units 6" xfId="1578"/>
    <cellStyle name="Table Units 7" xfId="1579"/>
    <cellStyle name="Table Units 8" xfId="1580"/>
    <cellStyle name="Table Units 9" xfId="1581"/>
    <cellStyle name="Table_Header" xfId="1582"/>
    <cellStyle name="TableBase" xfId="1583"/>
    <cellStyle name="TableBase 2" xfId="1584"/>
    <cellStyle name="TableHead" xfId="1585"/>
    <cellStyle name="TableHead 2" xfId="1586"/>
    <cellStyle name="Tag" xfId="1587"/>
    <cellStyle name="taples Plaza" xfId="1588"/>
    <cellStyle name="test" xfId="1589"/>
    <cellStyle name="Test 2" xfId="1590"/>
    <cellStyle name="Text" xfId="1591"/>
    <cellStyle name="Text 1" xfId="1592"/>
    <cellStyle name="Text 10" xfId="1593"/>
    <cellStyle name="Text 11" xfId="1594"/>
    <cellStyle name="Text 2" xfId="1595"/>
    <cellStyle name="Text 3" xfId="1596"/>
    <cellStyle name="Text 4" xfId="1597"/>
    <cellStyle name="Text 5" xfId="1598"/>
    <cellStyle name="Text 6" xfId="1599"/>
    <cellStyle name="Text 7" xfId="1600"/>
    <cellStyle name="Text 8" xfId="1601"/>
    <cellStyle name="Text 9" xfId="1602"/>
    <cellStyle name="Text Head" xfId="1603"/>
    <cellStyle name="Text Head 1" xfId="1604"/>
    <cellStyle name="TextNormal" xfId="1605"/>
    <cellStyle name="Texto de Aviso 2" xfId="1606"/>
    <cellStyle name="Texto Explicativo 2" xfId="1607"/>
    <cellStyle name="TFCF" xfId="1608"/>
    <cellStyle name="þ_x001d_ð'_x000c_ïþ÷_x000c_âþU_x0001_o_x0014_x_x001c__x0007__x0001__x0001_" xfId="1609"/>
    <cellStyle name="Time" xfId="1610"/>
    <cellStyle name="Time 2" xfId="1611"/>
    <cellStyle name="Times 10" xfId="1612"/>
    <cellStyle name="Times 10 2" xfId="1613"/>
    <cellStyle name="Times 12" xfId="1614"/>
    <cellStyle name="Times 12 2" xfId="1615"/>
    <cellStyle name="Title" xfId="1616"/>
    <cellStyle name="Title - Underline" xfId="1617"/>
    <cellStyle name="Title 2" xfId="1618"/>
    <cellStyle name="Titles" xfId="1619"/>
    <cellStyle name="Titles - Other" xfId="1620"/>
    <cellStyle name="Titles 2" xfId="1621"/>
    <cellStyle name="Título 1 2" xfId="1622"/>
    <cellStyle name="Título 2 2" xfId="1623"/>
    <cellStyle name="Título 3 2" xfId="1624"/>
    <cellStyle name="Título 4 2" xfId="1625"/>
    <cellStyle name="Título 5" xfId="1626"/>
    <cellStyle name="Titulo1" xfId="1627"/>
    <cellStyle name="Titulo2" xfId="1628"/>
    <cellStyle name="TITULOS" xfId="1629"/>
    <cellStyle name="To Financials" xfId="1630"/>
    <cellStyle name="To_Financial_statements" xfId="1631"/>
    <cellStyle name="Tocopilla" xfId="1632"/>
    <cellStyle name="Top Edge" xfId="1633"/>
    <cellStyle name="TopGrey" xfId="1634"/>
    <cellStyle name="Total 2" xfId="1635"/>
    <cellStyle name="Total 2 2" xfId="1636"/>
    <cellStyle name="TotalCurrency" xfId="1637"/>
    <cellStyle name="TOTALSl" xfId="1638"/>
    <cellStyle name="ubordinated Debt" xfId="1639"/>
    <cellStyle name="Uhrzeit" xfId="1640"/>
    <cellStyle name="Undefined" xfId="1641"/>
    <cellStyle name="Undefined 2" xfId="1642"/>
    <cellStyle name="Underline_Single" xfId="1643"/>
    <cellStyle name="UNITS" xfId="1644"/>
    <cellStyle name="UNITS 2" xfId="1645"/>
    <cellStyle name="Unprot" xfId="1646"/>
    <cellStyle name="Unprot 2" xfId="1647"/>
    <cellStyle name="Unprot$" xfId="1648"/>
    <cellStyle name="Unprot$ 2" xfId="1649"/>
    <cellStyle name="Unprot_COPE DIS Sep 14" xfId="1650"/>
    <cellStyle name="Unprotect" xfId="1651"/>
    <cellStyle name="V¡rgula" xfId="1652"/>
    <cellStyle name="V¡rgula0" xfId="1653"/>
    <cellStyle name="Valuta [0]_Blad1" xfId="1654"/>
    <cellStyle name="Valuta_Blad1" xfId="1655"/>
    <cellStyle name="ventas" xfId="1656"/>
    <cellStyle name="Vírgula 2" xfId="1657"/>
    <cellStyle name="Vírgula 2 2" xfId="6"/>
    <cellStyle name="Vírgula 2 2 2" xfId="7"/>
    <cellStyle name="Vírgula 3" xfId="1658"/>
    <cellStyle name="Vírgula 4" xfId="1659"/>
    <cellStyle name="Vírgula 4 2" xfId="1660"/>
    <cellStyle name="Vírgula 5" xfId="14"/>
    <cellStyle name="Vírgula0" xfId="1661"/>
    <cellStyle name="Währung [0]_revenue" xfId="1662"/>
    <cellStyle name="Währung_airt-rev" xfId="1663"/>
    <cellStyle name="Warning Text" xfId="1664"/>
    <cellStyle name="Warning Text 2" xfId="1665"/>
    <cellStyle name="White" xfId="1666"/>
    <cellStyle name="White 2" xfId="1667"/>
    <cellStyle name="WhitePattern" xfId="1668"/>
    <cellStyle name="WhitePattern 2" xfId="1669"/>
    <cellStyle name="WhitePattern1" xfId="1670"/>
    <cellStyle name="WhitePattern1 2" xfId="1671"/>
    <cellStyle name="WhiteText" xfId="1672"/>
    <cellStyle name="WhiteText 2" xfId="1673"/>
    <cellStyle name="Year" xfId="1674"/>
    <cellStyle name="year 2" xfId="1675"/>
    <cellStyle name="year 3" xfId="1676"/>
    <cellStyle name="year 4" xfId="1677"/>
    <cellStyle name="YearlyColumn" xfId="1678"/>
    <cellStyle name="Yen" xfId="1679"/>
  </cellStyles>
  <dxfs count="0"/>
  <tableStyles count="0" defaultTableStyle="TableStyleMedium2" defaultPivotStyle="PivotStyleLight16"/>
  <colors>
    <mruColors>
      <color rgb="FF0000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showGridLines="0" tabSelected="1" view="pageBreakPreview" zoomScale="60" zoomScaleNormal="90" workbookViewId="0">
      <selection activeCell="K23" sqref="K23"/>
    </sheetView>
  </sheetViews>
  <sheetFormatPr defaultColWidth="9.140625" defaultRowHeight="12.75"/>
  <cols>
    <col min="1" max="1" width="9.140625" style="222" bestFit="1" customWidth="1"/>
    <col min="2" max="3" width="13.140625" style="222" customWidth="1"/>
    <col min="4" max="4" width="11.140625" style="222" bestFit="1" customWidth="1"/>
    <col min="5" max="5" width="12.42578125" style="222" bestFit="1" customWidth="1"/>
    <col min="6" max="6" width="12.140625" style="222" customWidth="1"/>
    <col min="7" max="7" width="16" style="222" bestFit="1" customWidth="1"/>
    <col min="8" max="8" width="15.85546875" style="222" customWidth="1"/>
    <col min="9" max="9" width="12.42578125" style="222" customWidth="1"/>
    <col min="10" max="10" width="18.140625" style="222" bestFit="1" customWidth="1"/>
    <col min="11" max="11" width="12.85546875" style="222" bestFit="1" customWidth="1"/>
    <col min="12" max="12" width="12.140625" style="222" bestFit="1" customWidth="1"/>
    <col min="13" max="13" width="9.140625" style="222" customWidth="1"/>
    <col min="14" max="14" width="11.42578125" style="222" bestFit="1" customWidth="1"/>
    <col min="15" max="15" width="11.140625" style="222" bestFit="1" customWidth="1"/>
    <col min="16" max="16384" width="9.140625" style="222"/>
  </cols>
  <sheetData>
    <row r="1" spans="1:24" ht="13.5" thickBot="1">
      <c r="B1" s="436" t="s">
        <v>218</v>
      </c>
      <c r="C1" s="437"/>
      <c r="D1" s="437"/>
      <c r="E1" s="437"/>
      <c r="F1" s="437"/>
      <c r="G1" s="437"/>
      <c r="H1" s="437"/>
      <c r="I1" s="438"/>
      <c r="J1" s="439" t="s">
        <v>219</v>
      </c>
      <c r="K1" s="440"/>
      <c r="L1" s="440"/>
      <c r="M1" s="440"/>
      <c r="N1" s="441"/>
    </row>
    <row r="2" spans="1:24" ht="39" thickBot="1">
      <c r="A2" s="223"/>
      <c r="B2" s="219" t="s">
        <v>84</v>
      </c>
      <c r="C2" s="220" t="s">
        <v>85</v>
      </c>
      <c r="D2" s="220" t="s">
        <v>86</v>
      </c>
      <c r="E2" s="220" t="s">
        <v>87</v>
      </c>
      <c r="F2" s="220" t="s">
        <v>88</v>
      </c>
      <c r="G2" s="220" t="s">
        <v>89</v>
      </c>
      <c r="H2" s="220" t="s">
        <v>90</v>
      </c>
      <c r="I2" s="221" t="s">
        <v>91</v>
      </c>
      <c r="J2" s="220" t="s">
        <v>86</v>
      </c>
      <c r="K2" s="220" t="s">
        <v>87</v>
      </c>
      <c r="L2" s="220" t="s">
        <v>88</v>
      </c>
      <c r="M2" s="220" t="s">
        <v>92</v>
      </c>
      <c r="N2" s="219" t="s">
        <v>90</v>
      </c>
    </row>
    <row r="3" spans="1:24">
      <c r="A3" s="445" t="s">
        <v>79</v>
      </c>
      <c r="B3" s="224" t="s">
        <v>80</v>
      </c>
      <c r="C3" s="407"/>
      <c r="D3" s="408"/>
      <c r="E3" s="409"/>
      <c r="F3" s="407"/>
      <c r="G3" s="418"/>
      <c r="H3" s="419"/>
      <c r="I3" s="407"/>
      <c r="J3" s="227"/>
      <c r="K3" s="226"/>
      <c r="L3" s="225"/>
      <c r="M3" s="228"/>
      <c r="N3" s="229"/>
    </row>
    <row r="4" spans="1:24">
      <c r="A4" s="446"/>
      <c r="B4" s="230" t="s">
        <v>81</v>
      </c>
      <c r="C4" s="410"/>
      <c r="D4" s="411"/>
      <c r="E4" s="412"/>
      <c r="F4" s="410"/>
      <c r="G4" s="420"/>
      <c r="H4" s="421"/>
      <c r="I4" s="410"/>
      <c r="J4" s="233"/>
      <c r="K4" s="232"/>
      <c r="L4" s="231"/>
      <c r="M4" s="234"/>
      <c r="N4" s="235"/>
    </row>
    <row r="5" spans="1:24">
      <c r="A5" s="446"/>
      <c r="B5" s="230" t="s">
        <v>82</v>
      </c>
      <c r="C5" s="410"/>
      <c r="D5" s="411"/>
      <c r="E5" s="412"/>
      <c r="F5" s="410"/>
      <c r="G5" s="420"/>
      <c r="H5" s="421"/>
      <c r="I5" s="410"/>
      <c r="J5" s="233"/>
      <c r="K5" s="232"/>
      <c r="L5" s="231"/>
      <c r="M5" s="234"/>
      <c r="N5" s="235"/>
    </row>
    <row r="6" spans="1:24" ht="13.5" thickBot="1">
      <c r="A6" s="447"/>
      <c r="B6" s="236" t="s">
        <v>83</v>
      </c>
      <c r="C6" s="413"/>
      <c r="D6" s="414"/>
      <c r="E6" s="415"/>
      <c r="F6" s="413"/>
      <c r="G6" s="422"/>
      <c r="H6" s="423"/>
      <c r="I6" s="413"/>
      <c r="J6" s="239"/>
      <c r="K6" s="238"/>
      <c r="L6" s="237"/>
      <c r="M6" s="240"/>
      <c r="N6" s="241"/>
    </row>
    <row r="7" spans="1:24" ht="13.5" thickBot="1">
      <c r="A7" s="450" t="s">
        <v>21</v>
      </c>
      <c r="B7" s="451"/>
      <c r="C7" s="452"/>
      <c r="D7" s="242">
        <f>SUM(D3:D6)</f>
        <v>0</v>
      </c>
      <c r="E7" s="243">
        <f>SUM(E3:E6)</f>
        <v>0</v>
      </c>
      <c r="F7" s="383">
        <f>SUM(F3:F6)</f>
        <v>0</v>
      </c>
      <c r="G7" s="244">
        <f>SUM(G3:G6)</f>
        <v>0</v>
      </c>
      <c r="H7" s="244">
        <f t="shared" ref="H7:I7" si="0">SUM(H3:H6)</f>
        <v>0</v>
      </c>
      <c r="I7" s="406">
        <f t="shared" si="0"/>
        <v>0</v>
      </c>
      <c r="J7" s="246">
        <f>SUM(J3:J6)</f>
        <v>0</v>
      </c>
      <c r="K7" s="245"/>
      <c r="L7" s="243">
        <f>SUM(L3:L6)</f>
        <v>0</v>
      </c>
      <c r="M7" s="245"/>
      <c r="N7" s="247"/>
    </row>
    <row r="9" spans="1:24" ht="13.5" thickBot="1"/>
    <row r="10" spans="1:24" ht="13.5" thickBot="1">
      <c r="A10" s="436" t="s">
        <v>96</v>
      </c>
      <c r="B10" s="437"/>
      <c r="C10" s="437"/>
      <c r="D10" s="437"/>
      <c r="E10" s="437"/>
      <c r="F10" s="437"/>
      <c r="G10" s="437"/>
      <c r="H10" s="108" t="s">
        <v>329</v>
      </c>
      <c r="J10" s="388"/>
    </row>
    <row r="11" spans="1:24" ht="13.5" thickBot="1">
      <c r="A11" s="448" t="s">
        <v>337</v>
      </c>
      <c r="B11" s="449"/>
      <c r="C11" s="449"/>
      <c r="D11" s="449"/>
      <c r="E11" s="449"/>
      <c r="F11" s="449"/>
      <c r="G11" s="449"/>
      <c r="H11" s="248">
        <f>F3</f>
        <v>0</v>
      </c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</row>
    <row r="12" spans="1:24" ht="16.5" thickTop="1" thickBot="1">
      <c r="A12" s="431" t="s">
        <v>338</v>
      </c>
      <c r="B12" s="432"/>
      <c r="C12" s="432"/>
      <c r="D12" s="432"/>
      <c r="E12" s="432"/>
      <c r="F12" s="432"/>
      <c r="G12" s="432"/>
      <c r="H12" s="249">
        <f>F4+F5+F6</f>
        <v>0</v>
      </c>
      <c r="J12" s="388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8"/>
      <c r="W12" s="388"/>
      <c r="X12" s="388"/>
    </row>
    <row r="13" spans="1:24" ht="16.5" thickTop="1" thickBot="1">
      <c r="A13" s="431" t="s">
        <v>97</v>
      </c>
      <c r="B13" s="432"/>
      <c r="C13" s="432"/>
      <c r="D13" s="432"/>
      <c r="E13" s="432"/>
      <c r="F13" s="432"/>
      <c r="G13" s="432"/>
      <c r="H13" s="249">
        <f>H11+H12</f>
        <v>0</v>
      </c>
      <c r="J13" s="388"/>
      <c r="K13" s="391"/>
      <c r="L13" s="391"/>
      <c r="M13" s="391"/>
      <c r="N13" s="391"/>
      <c r="O13" s="391"/>
      <c r="P13" s="391"/>
      <c r="Q13" s="391"/>
      <c r="R13" s="392"/>
      <c r="S13" s="392"/>
      <c r="T13" s="393"/>
      <c r="U13" s="393"/>
      <c r="V13" s="388"/>
      <c r="W13" s="388"/>
      <c r="X13" s="388"/>
    </row>
    <row r="14" spans="1:24" ht="16.5" thickTop="1" thickBot="1">
      <c r="A14" s="431" t="s">
        <v>93</v>
      </c>
      <c r="B14" s="432"/>
      <c r="C14" s="432"/>
      <c r="D14" s="432"/>
      <c r="E14" s="432"/>
      <c r="F14" s="432"/>
      <c r="G14" s="432"/>
      <c r="H14" s="249">
        <v>0</v>
      </c>
      <c r="J14" s="402"/>
      <c r="K14" s="391"/>
      <c r="L14" s="391"/>
      <c r="M14" s="391"/>
      <c r="N14" s="391"/>
      <c r="O14" s="391"/>
      <c r="P14" s="391"/>
      <c r="Q14" s="391"/>
      <c r="R14" s="392"/>
      <c r="S14" s="392"/>
      <c r="T14" s="393"/>
      <c r="U14" s="393"/>
      <c r="V14" s="388"/>
      <c r="W14" s="388"/>
      <c r="X14" s="388"/>
    </row>
    <row r="15" spans="1:24" ht="16.5" thickTop="1" thickBot="1">
      <c r="A15" s="453" t="s">
        <v>98</v>
      </c>
      <c r="B15" s="454"/>
      <c r="C15" s="454"/>
      <c r="D15" s="454"/>
      <c r="E15" s="454"/>
      <c r="F15" s="454"/>
      <c r="G15" s="454"/>
      <c r="H15" s="109">
        <v>0</v>
      </c>
      <c r="J15" s="390"/>
      <c r="K15" s="391"/>
      <c r="L15" s="391"/>
      <c r="M15" s="391"/>
      <c r="N15" s="391"/>
      <c r="O15" s="391"/>
      <c r="P15" s="391"/>
      <c r="Q15" s="391"/>
      <c r="R15" s="392"/>
      <c r="S15" s="392"/>
      <c r="T15" s="393"/>
      <c r="U15" s="393"/>
      <c r="V15" s="388"/>
      <c r="W15" s="388"/>
      <c r="X15" s="388"/>
    </row>
    <row r="16" spans="1:24" ht="16.5" thickTop="1" thickBot="1">
      <c r="A16" s="453" t="s">
        <v>171</v>
      </c>
      <c r="B16" s="454"/>
      <c r="C16" s="454"/>
      <c r="D16" s="454"/>
      <c r="E16" s="454"/>
      <c r="F16" s="454"/>
      <c r="G16" s="455"/>
      <c r="H16" s="251">
        <v>0</v>
      </c>
      <c r="J16" s="390"/>
      <c r="K16" s="391"/>
      <c r="L16" s="391"/>
      <c r="M16" s="391"/>
      <c r="N16" s="391"/>
      <c r="O16" s="391"/>
      <c r="P16" s="391"/>
      <c r="Q16" s="391"/>
      <c r="R16" s="392"/>
      <c r="S16" s="392"/>
      <c r="T16" s="393"/>
      <c r="U16" s="393"/>
      <c r="V16" s="388"/>
      <c r="W16" s="388"/>
      <c r="X16" s="388"/>
    </row>
    <row r="17" spans="1:24" ht="16.5" thickTop="1" thickBot="1">
      <c r="A17" s="453" t="s">
        <v>173</v>
      </c>
      <c r="B17" s="454"/>
      <c r="C17" s="454"/>
      <c r="D17" s="454"/>
      <c r="E17" s="454"/>
      <c r="F17" s="454"/>
      <c r="G17" s="455"/>
      <c r="H17" s="251">
        <v>0</v>
      </c>
      <c r="J17" s="390"/>
      <c r="K17" s="391"/>
      <c r="L17" s="391"/>
      <c r="M17" s="391"/>
      <c r="N17" s="391"/>
      <c r="O17" s="391"/>
      <c r="P17" s="391"/>
      <c r="Q17" s="391"/>
      <c r="R17" s="392"/>
      <c r="S17" s="392"/>
      <c r="T17" s="393"/>
      <c r="U17" s="393"/>
      <c r="V17" s="388"/>
      <c r="W17" s="388"/>
      <c r="X17" s="388"/>
    </row>
    <row r="18" spans="1:24" ht="16.5" thickTop="1" thickBot="1">
      <c r="A18" s="431" t="s">
        <v>172</v>
      </c>
      <c r="B18" s="432"/>
      <c r="C18" s="432"/>
      <c r="D18" s="432"/>
      <c r="E18" s="432"/>
      <c r="F18" s="432"/>
      <c r="G18" s="432"/>
      <c r="H18" s="109">
        <v>0</v>
      </c>
      <c r="J18" s="390"/>
      <c r="K18" s="391"/>
      <c r="L18" s="391"/>
      <c r="M18" s="391"/>
      <c r="N18" s="391"/>
      <c r="O18" s="391"/>
      <c r="P18" s="391"/>
      <c r="Q18" s="391"/>
      <c r="R18" s="392"/>
      <c r="S18" s="392"/>
      <c r="T18" s="393"/>
      <c r="U18" s="393"/>
      <c r="V18" s="388"/>
      <c r="W18" s="388"/>
      <c r="X18" s="388"/>
    </row>
    <row r="19" spans="1:24" ht="16.5" thickTop="1" thickBot="1">
      <c r="A19" s="442" t="s">
        <v>172</v>
      </c>
      <c r="B19" s="443"/>
      <c r="C19" s="443"/>
      <c r="D19" s="443"/>
      <c r="E19" s="443"/>
      <c r="F19" s="443"/>
      <c r="G19" s="444"/>
      <c r="H19" s="109">
        <v>0</v>
      </c>
      <c r="J19" s="387"/>
      <c r="K19" s="394"/>
      <c r="L19" s="394"/>
      <c r="M19" s="394"/>
      <c r="N19" s="394"/>
      <c r="O19" s="395"/>
      <c r="P19" s="395"/>
      <c r="Q19" s="395"/>
      <c r="R19" s="396"/>
      <c r="S19" s="396"/>
      <c r="T19" s="396"/>
      <c r="U19" s="396"/>
      <c r="V19" s="388"/>
      <c r="W19" s="388"/>
      <c r="X19" s="388"/>
    </row>
    <row r="20" spans="1:24" ht="14.25" thickTop="1" thickBot="1">
      <c r="A20" s="431" t="s">
        <v>105</v>
      </c>
      <c r="B20" s="432"/>
      <c r="C20" s="432"/>
      <c r="D20" s="432"/>
      <c r="E20" s="432"/>
      <c r="F20" s="432"/>
      <c r="G20" s="433"/>
      <c r="H20" s="249">
        <v>0</v>
      </c>
      <c r="I20" s="252"/>
      <c r="J20" s="388"/>
      <c r="K20" s="397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</row>
    <row r="21" spans="1:24" ht="14.25" thickTop="1" thickBot="1">
      <c r="A21" s="431" t="s">
        <v>106</v>
      </c>
      <c r="B21" s="432"/>
      <c r="C21" s="432"/>
      <c r="D21" s="432"/>
      <c r="E21" s="432"/>
      <c r="F21" s="432"/>
      <c r="G21" s="433"/>
      <c r="H21" s="249">
        <v>0</v>
      </c>
      <c r="J21" s="388"/>
      <c r="K21" s="397"/>
      <c r="L21" s="416"/>
      <c r="M21" s="397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</row>
    <row r="22" spans="1:24" ht="14.25" thickTop="1" thickBot="1">
      <c r="A22" s="431" t="s">
        <v>99</v>
      </c>
      <c r="B22" s="432"/>
      <c r="C22" s="432"/>
      <c r="D22" s="432"/>
      <c r="E22" s="432"/>
      <c r="F22" s="432"/>
      <c r="G22" s="433"/>
      <c r="H22" s="399">
        <v>0</v>
      </c>
      <c r="I22" s="252"/>
      <c r="J22" s="252"/>
      <c r="L22" s="417"/>
      <c r="M22" s="252"/>
      <c r="N22" s="252"/>
    </row>
    <row r="23" spans="1:24" ht="14.25" thickTop="1" thickBot="1">
      <c r="A23" s="431" t="s">
        <v>100</v>
      </c>
      <c r="B23" s="432"/>
      <c r="C23" s="432"/>
      <c r="D23" s="432"/>
      <c r="E23" s="432"/>
      <c r="F23" s="432"/>
      <c r="G23" s="433"/>
      <c r="H23" s="249">
        <v>0</v>
      </c>
      <c r="L23" s="252"/>
      <c r="M23" s="252"/>
    </row>
    <row r="24" spans="1:24" ht="14.25" thickTop="1" thickBot="1">
      <c r="A24" s="431" t="s">
        <v>94</v>
      </c>
      <c r="B24" s="432"/>
      <c r="C24" s="432"/>
      <c r="D24" s="432"/>
      <c r="E24" s="432"/>
      <c r="F24" s="432"/>
      <c r="G24" s="433"/>
      <c r="H24" s="110">
        <v>0</v>
      </c>
    </row>
    <row r="25" spans="1:24" ht="14.25" thickTop="1" thickBot="1">
      <c r="A25" s="431" t="s">
        <v>107</v>
      </c>
      <c r="B25" s="432"/>
      <c r="C25" s="432"/>
      <c r="D25" s="432"/>
      <c r="E25" s="432"/>
      <c r="F25" s="432"/>
      <c r="G25" s="433"/>
      <c r="H25" s="110">
        <v>0</v>
      </c>
    </row>
    <row r="26" spans="1:24" ht="14.25" thickTop="1" thickBot="1">
      <c r="A26" s="431" t="s">
        <v>95</v>
      </c>
      <c r="B26" s="432"/>
      <c r="C26" s="432"/>
      <c r="D26" s="432"/>
      <c r="E26" s="432"/>
      <c r="F26" s="432"/>
      <c r="G26" s="433"/>
      <c r="H26" s="250">
        <v>0</v>
      </c>
    </row>
    <row r="27" spans="1:24" ht="14.25" thickTop="1" thickBot="1">
      <c r="A27" s="431" t="s">
        <v>101</v>
      </c>
      <c r="B27" s="432"/>
      <c r="C27" s="432"/>
      <c r="D27" s="432"/>
      <c r="E27" s="432"/>
      <c r="F27" s="432"/>
      <c r="G27" s="433"/>
      <c r="H27" s="249">
        <v>0</v>
      </c>
    </row>
    <row r="28" spans="1:24" ht="14.25" thickTop="1" thickBot="1">
      <c r="A28" s="431" t="s">
        <v>102</v>
      </c>
      <c r="B28" s="432"/>
      <c r="C28" s="432"/>
      <c r="D28" s="432"/>
      <c r="E28" s="432"/>
      <c r="F28" s="432"/>
      <c r="G28" s="433"/>
      <c r="H28" s="249">
        <v>0</v>
      </c>
    </row>
    <row r="29" spans="1:24" ht="14.25" thickTop="1" thickBot="1">
      <c r="A29" s="431" t="s">
        <v>103</v>
      </c>
      <c r="B29" s="432"/>
      <c r="C29" s="432"/>
      <c r="D29" s="432"/>
      <c r="E29" s="432"/>
      <c r="F29" s="432"/>
      <c r="G29" s="433"/>
      <c r="H29" s="249">
        <v>0</v>
      </c>
    </row>
    <row r="30" spans="1:24" ht="14.25" thickTop="1" thickBot="1">
      <c r="A30" s="434" t="s">
        <v>104</v>
      </c>
      <c r="B30" s="435"/>
      <c r="C30" s="435"/>
      <c r="D30" s="435"/>
      <c r="E30" s="435"/>
      <c r="F30" s="435"/>
      <c r="G30" s="435"/>
      <c r="H30" s="257">
        <v>0</v>
      </c>
    </row>
  </sheetData>
  <mergeCells count="25">
    <mergeCell ref="B1:I1"/>
    <mergeCell ref="J1:N1"/>
    <mergeCell ref="A19:G19"/>
    <mergeCell ref="A20:G20"/>
    <mergeCell ref="A3:A6"/>
    <mergeCell ref="A10:G10"/>
    <mergeCell ref="A11:G11"/>
    <mergeCell ref="A12:G12"/>
    <mergeCell ref="A13:G13"/>
    <mergeCell ref="A7:C7"/>
    <mergeCell ref="A16:G16"/>
    <mergeCell ref="A17:G17"/>
    <mergeCell ref="A14:G14"/>
    <mergeCell ref="A15:G15"/>
    <mergeCell ref="A18:G18"/>
    <mergeCell ref="A21:G21"/>
    <mergeCell ref="A22:G22"/>
    <mergeCell ref="A23:G23"/>
    <mergeCell ref="A24:G24"/>
    <mergeCell ref="A30:G30"/>
    <mergeCell ref="A25:G25"/>
    <mergeCell ref="A26:G26"/>
    <mergeCell ref="A27:G27"/>
    <mergeCell ref="A28:G28"/>
    <mergeCell ref="A29:G29"/>
  </mergeCells>
  <pageMargins left="0.31496062992125984" right="0.31496062992125984" top="0.19685039370078741" bottom="0.19685039370078741" header="0.31496062992125984" footer="0.31496062992125984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showGridLines="0" view="pageBreakPreview" zoomScaleNormal="80" zoomScaleSheetLayoutView="100" workbookViewId="0">
      <selection activeCell="C10" sqref="C10"/>
    </sheetView>
  </sheetViews>
  <sheetFormatPr defaultColWidth="8.85546875" defaultRowHeight="15"/>
  <cols>
    <col min="1" max="1" width="13.42578125" bestFit="1" customWidth="1"/>
    <col min="2" max="2" width="22" bestFit="1" customWidth="1"/>
    <col min="3" max="3" width="18" bestFit="1" customWidth="1"/>
    <col min="4" max="4" width="2.140625" customWidth="1"/>
    <col min="5" max="5" width="18" bestFit="1" customWidth="1"/>
  </cols>
  <sheetData>
    <row r="1" spans="1:5" ht="15.75" thickBot="1">
      <c r="A1" s="180" t="s">
        <v>211</v>
      </c>
      <c r="B1" s="572" t="s">
        <v>206</v>
      </c>
      <c r="C1" s="573"/>
    </row>
    <row r="2" spans="1:5">
      <c r="A2" s="570" t="s">
        <v>207</v>
      </c>
      <c r="B2" s="1" t="s">
        <v>208</v>
      </c>
      <c r="C2" s="170">
        <f>SUM(Mensal!H22,Mensal!J22,Mensal!L22)</f>
        <v>0</v>
      </c>
      <c r="E2" s="384" t="e">
        <f>(C2+C6)/3</f>
        <v>#DIV/0!</v>
      </c>
    </row>
    <row r="3" spans="1:5">
      <c r="A3" s="570"/>
      <c r="B3" s="1" t="s">
        <v>209</v>
      </c>
      <c r="C3" s="170">
        <f>SUM(Mensal!N22,Mensal!P22,Mensal!R22,Mensal!T22,Mensal!V22,Mensal!X22,Mensal!Z22,Mensal!AB22,Mensal!AD22)</f>
        <v>0</v>
      </c>
      <c r="E3" s="384" t="e">
        <f>(C3+C7)/9</f>
        <v>#DIV/0!</v>
      </c>
    </row>
    <row r="4" spans="1:5">
      <c r="A4" s="570"/>
      <c r="B4" s="1" t="s">
        <v>210</v>
      </c>
      <c r="C4" s="170">
        <f>SUM(Mensal!AF22,Mensal!AH22,Mensal!AJ22,Mensal!AL22,Mensal!AN22,Mensal!AP22,Mensal!AR22,Mensal!AT22,Mensal!AV22,Mensal!AX22,Mensal!AZ22,Mensal!BB22,Mensal!BD22,Mensal!BF22,Mensal!BH22,Mensal!BJ22,Mensal!BL22,Mensal!BN22,Mensal!BP22,Mensal!BR22,Mensal!BT22,Mensal!BV22,Mensal!BX22,Mensal!BZ22,Mensal!CB22,Mensal!CD22,Mensal!CF22,Mensal!CH22,Mensal!CJ22,Mensal!CL22,Mensal!CN22,Mensal!CP22,Mensal!CR22,Mensal!CT22,Mensal!CV22,Mensal!CX22,Mensal!CZ22,Mensal!DB22,Mensal!DD22,Mensal!DF22,Mensal!DH22,Mensal!DJ22,Mensal!DL22,Mensal!DN22,Mensal!DP22,Mensal!DR22,Mensal!DT22,Mensal!DV22)</f>
        <v>0</v>
      </c>
      <c r="D4" s="34"/>
      <c r="E4" s="384" t="e">
        <f>(C4+C8)/48</f>
        <v>#DIV/0!</v>
      </c>
    </row>
    <row r="5" spans="1:5">
      <c r="A5" s="570"/>
      <c r="B5" s="174" t="s">
        <v>213</v>
      </c>
      <c r="C5" s="175">
        <f>SUM(C2:C4)</f>
        <v>0</v>
      </c>
      <c r="D5" s="34"/>
      <c r="E5" s="384"/>
    </row>
    <row r="6" spans="1:5">
      <c r="A6" s="571" t="s">
        <v>147</v>
      </c>
      <c r="B6" s="1" t="s">
        <v>208</v>
      </c>
      <c r="C6" s="170" t="e">
        <f>Mensal!H47+Mensal!J47+Mensal!L47</f>
        <v>#DIV/0!</v>
      </c>
      <c r="D6" s="34"/>
      <c r="E6" s="34"/>
    </row>
    <row r="7" spans="1:5">
      <c r="A7" s="570"/>
      <c r="B7" s="1" t="s">
        <v>209</v>
      </c>
      <c r="C7" s="170" t="e">
        <f>SUM(Mensal!N47,Mensal!P47,Mensal!R47,Mensal!T47,Mensal!V47,Mensal!X47,Mensal!Z47,Mensal!AB47,Mensal!AD47)</f>
        <v>#DIV/0!</v>
      </c>
      <c r="D7" s="34"/>
    </row>
    <row r="8" spans="1:5">
      <c r="A8" s="570"/>
      <c r="B8" s="1" t="s">
        <v>210</v>
      </c>
      <c r="C8" s="170" t="e">
        <f>SUM(Mensal!AF47,Mensal!AH47,Mensal!AJ47,Mensal!AL47,Mensal!AN47,Mensal!AP47,Mensal!AR47,Mensal!AT47,Mensal!AV47,Mensal!AX47,Mensal!AZ47,Mensal!BB47,Mensal!BD47,Mensal!BF47,Mensal!BH47,Mensal!BJ47,Mensal!BL47,Mensal!BN47,Mensal!BP47,Mensal!BR47,Mensal!BT47,Mensal!BV47,Mensal!BX47,Mensal!BZ47,Mensal!CB47,Mensal!CD47,Mensal!CF47,Mensal!CH47,Mensal!CJ47,Mensal!CL47,Mensal!CN47,Mensal!CP47,Mensal!CR47,Mensal!CT47,Mensal!CV47,Mensal!CX47,Mensal!CZ47,Mensal!DB47,Mensal!DD47,Mensal!DF47,Mensal!DH47,Mensal!DJ47,Mensal!DL47,Mensal!DN47,Mensal!DP47,Mensal!DR47,Mensal!DT47,Mensal!DV47)</f>
        <v>#DIV/0!</v>
      </c>
      <c r="D8" s="34"/>
    </row>
    <row r="9" spans="1:5" ht="15.75" thickBot="1">
      <c r="A9" s="545"/>
      <c r="B9" s="176" t="s">
        <v>212</v>
      </c>
      <c r="C9" s="177" t="e">
        <f>SUM(C6:C8)</f>
        <v>#DIV/0!</v>
      </c>
    </row>
    <row r="10" spans="1:5" ht="15.75" thickBot="1">
      <c r="A10" s="59"/>
      <c r="B10" s="178" t="s">
        <v>214</v>
      </c>
      <c r="C10" s="179" t="e">
        <f>C9+C5</f>
        <v>#DIV/0!</v>
      </c>
      <c r="D10" s="1"/>
    </row>
    <row r="12" spans="1:5">
      <c r="C12" s="34"/>
    </row>
    <row r="13" spans="1:5">
      <c r="C13" s="34"/>
    </row>
    <row r="14" spans="1:5">
      <c r="C14" s="34"/>
    </row>
  </sheetData>
  <mergeCells count="3">
    <mergeCell ref="A2:A5"/>
    <mergeCell ref="A6:A9"/>
    <mergeCell ref="B1:C1"/>
  </mergeCells>
  <pageMargins left="0.511811024" right="0.511811024" top="0.78740157499999996" bottom="0.78740157499999996" header="0.31496062000000002" footer="0.31496062000000002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12"/>
  <sheetViews>
    <sheetView showGridLines="0" view="pageBreakPreview" topLeftCell="A4" zoomScale="60" workbookViewId="0">
      <selection activeCell="K15" sqref="K15"/>
    </sheetView>
  </sheetViews>
  <sheetFormatPr defaultColWidth="9.140625" defaultRowHeight="12"/>
  <cols>
    <col min="1" max="1" width="5.42578125" style="266" customWidth="1"/>
    <col min="2" max="2" width="51.140625" style="265" customWidth="1"/>
    <col min="3" max="3" width="10.85546875" style="265" customWidth="1"/>
    <col min="4" max="4" width="17.42578125" style="265" customWidth="1"/>
    <col min="5" max="5" width="11.42578125" style="265" customWidth="1"/>
    <col min="6" max="6" width="11.42578125" style="265" bestFit="1" customWidth="1"/>
    <col min="7" max="7" width="3.85546875" style="265" customWidth="1"/>
    <col min="8" max="8" width="9.42578125" style="265" bestFit="1" customWidth="1"/>
    <col min="9" max="10" width="9.140625" style="265"/>
    <col min="11" max="11" width="10" style="265" bestFit="1" customWidth="1"/>
    <col min="12" max="16384" width="9.140625" style="265"/>
  </cols>
  <sheetData>
    <row r="1" spans="1:9" s="260" customFormat="1">
      <c r="A1" s="258"/>
      <c r="B1" s="259"/>
      <c r="E1" s="261"/>
    </row>
    <row r="2" spans="1:9" s="260" customFormat="1">
      <c r="A2" s="258"/>
      <c r="B2" s="259"/>
      <c r="C2" s="262"/>
      <c r="D2" s="262"/>
      <c r="E2" s="261"/>
      <c r="I2" s="260">
        <v>0</v>
      </c>
    </row>
    <row r="3" spans="1:9" s="260" customFormat="1">
      <c r="A3" s="263"/>
      <c r="B3" s="264"/>
      <c r="C3" s="262"/>
      <c r="D3" s="262"/>
      <c r="E3" s="261"/>
    </row>
    <row r="4" spans="1:9">
      <c r="A4" s="574" t="s">
        <v>224</v>
      </c>
      <c r="B4" s="574"/>
      <c r="C4" s="574"/>
      <c r="D4" s="574"/>
      <c r="E4" s="574"/>
      <c r="F4" s="574"/>
    </row>
    <row r="7" spans="1:9" s="270" customFormat="1" ht="24">
      <c r="A7" s="267" t="s">
        <v>225</v>
      </c>
      <c r="B7" s="268" t="s">
        <v>226</v>
      </c>
      <c r="C7" s="268" t="s">
        <v>227</v>
      </c>
      <c r="D7" s="268" t="s">
        <v>228</v>
      </c>
      <c r="E7" s="268" t="s">
        <v>229</v>
      </c>
      <c r="F7" s="269" t="s">
        <v>230</v>
      </c>
    </row>
    <row r="8" spans="1:9" s="277" customFormat="1">
      <c r="A8" s="271">
        <v>1</v>
      </c>
      <c r="B8" s="272" t="s">
        <v>231</v>
      </c>
      <c r="C8" s="273" t="s">
        <v>232</v>
      </c>
      <c r="D8" s="274">
        <v>0</v>
      </c>
      <c r="E8" s="275"/>
      <c r="F8" s="276"/>
      <c r="H8" s="278" t="s">
        <v>233</v>
      </c>
    </row>
    <row r="9" spans="1:9" s="286" customFormat="1">
      <c r="A9" s="280" t="s">
        <v>234</v>
      </c>
      <c r="B9" s="281" t="s">
        <v>235</v>
      </c>
      <c r="C9" s="282"/>
      <c r="D9" s="283"/>
      <c r="E9" s="284"/>
      <c r="F9" s="285"/>
      <c r="H9" s="287"/>
    </row>
    <row r="10" spans="1:9" s="279" customFormat="1">
      <c r="A10" s="280" t="s">
        <v>236</v>
      </c>
      <c r="B10" s="288" t="s">
        <v>237</v>
      </c>
      <c r="C10" s="273" t="s">
        <v>238</v>
      </c>
      <c r="D10" s="289" t="e">
        <f>H10/$D$8</f>
        <v>#DIV/0!</v>
      </c>
      <c r="E10" s="290">
        <v>0</v>
      </c>
      <c r="F10" s="291" t="e">
        <f t="shared" ref="F10:F14" si="0">E10*D10</f>
        <v>#DIV/0!</v>
      </c>
      <c r="H10" s="278">
        <v>0</v>
      </c>
    </row>
    <row r="11" spans="1:9" s="279" customFormat="1">
      <c r="A11" s="280" t="s">
        <v>239</v>
      </c>
      <c r="B11" s="288" t="s">
        <v>240</v>
      </c>
      <c r="C11" s="273" t="s">
        <v>238</v>
      </c>
      <c r="D11" s="289" t="e">
        <f>H11/$D$8</f>
        <v>#DIV/0!</v>
      </c>
      <c r="E11" s="290">
        <v>0</v>
      </c>
      <c r="F11" s="291" t="e">
        <f t="shared" si="0"/>
        <v>#DIV/0!</v>
      </c>
      <c r="H11" s="278">
        <v>0</v>
      </c>
    </row>
    <row r="12" spans="1:9" s="279" customFormat="1">
      <c r="A12" s="280" t="s">
        <v>287</v>
      </c>
      <c r="B12" s="288" t="s">
        <v>288</v>
      </c>
      <c r="C12" s="273" t="s">
        <v>238</v>
      </c>
      <c r="D12" s="289" t="e">
        <f t="shared" ref="D12:D18" si="1">H12/$D$8</f>
        <v>#DIV/0!</v>
      </c>
      <c r="E12" s="290">
        <v>0</v>
      </c>
      <c r="F12" s="291" t="e">
        <f t="shared" si="0"/>
        <v>#DIV/0!</v>
      </c>
      <c r="H12" s="278">
        <v>0</v>
      </c>
    </row>
    <row r="13" spans="1:9" s="286" customFormat="1">
      <c r="A13" s="280" t="s">
        <v>241</v>
      </c>
      <c r="B13" s="281" t="s">
        <v>242</v>
      </c>
      <c r="C13" s="282"/>
      <c r="D13" s="289"/>
      <c r="E13" s="284"/>
      <c r="F13" s="285"/>
      <c r="H13" s="278">
        <v>0</v>
      </c>
    </row>
    <row r="14" spans="1:9" s="279" customFormat="1">
      <c r="A14" s="280" t="s">
        <v>243</v>
      </c>
      <c r="B14" s="288" t="s">
        <v>244</v>
      </c>
      <c r="C14" s="273" t="s">
        <v>238</v>
      </c>
      <c r="D14" s="289" t="e">
        <f t="shared" si="1"/>
        <v>#DIV/0!</v>
      </c>
      <c r="E14" s="290">
        <v>0</v>
      </c>
      <c r="F14" s="291" t="e">
        <f t="shared" si="0"/>
        <v>#DIV/0!</v>
      </c>
      <c r="G14" s="278"/>
      <c r="H14" s="278">
        <v>0</v>
      </c>
    </row>
    <row r="15" spans="1:9" s="279" customFormat="1">
      <c r="A15" s="280" t="s">
        <v>245</v>
      </c>
      <c r="B15" s="288" t="s">
        <v>246</v>
      </c>
      <c r="C15" s="273" t="s">
        <v>238</v>
      </c>
      <c r="D15" s="289">
        <v>0</v>
      </c>
      <c r="E15" s="290">
        <v>0</v>
      </c>
      <c r="F15" s="291">
        <f>E15*D15</f>
        <v>0</v>
      </c>
      <c r="G15" s="278"/>
      <c r="H15" s="278">
        <v>0</v>
      </c>
    </row>
    <row r="16" spans="1:9" s="277" customFormat="1">
      <c r="A16" s="280" t="s">
        <v>247</v>
      </c>
      <c r="B16" s="288" t="s">
        <v>248</v>
      </c>
      <c r="C16" s="273" t="s">
        <v>249</v>
      </c>
      <c r="D16" s="289" t="e">
        <f t="shared" si="1"/>
        <v>#DIV/0!</v>
      </c>
      <c r="E16" s="290">
        <v>0</v>
      </c>
      <c r="F16" s="291" t="e">
        <f>+E16*D16</f>
        <v>#DIV/0!</v>
      </c>
      <c r="H16" s="278">
        <v>0</v>
      </c>
    </row>
    <row r="17" spans="1:9" s="279" customFormat="1">
      <c r="A17" s="280" t="s">
        <v>250</v>
      </c>
      <c r="B17" s="288" t="s">
        <v>251</v>
      </c>
      <c r="C17" s="273" t="s">
        <v>238</v>
      </c>
      <c r="D17" s="289" t="e">
        <f t="shared" si="1"/>
        <v>#DIV/0!</v>
      </c>
      <c r="E17" s="290">
        <v>0</v>
      </c>
      <c r="F17" s="291" t="e">
        <f>E17*D17</f>
        <v>#DIV/0!</v>
      </c>
      <c r="H17" s="278">
        <v>0</v>
      </c>
    </row>
    <row r="18" spans="1:9" s="279" customFormat="1">
      <c r="A18" s="280" t="s">
        <v>252</v>
      </c>
      <c r="B18" s="288" t="s">
        <v>253</v>
      </c>
      <c r="C18" s="273" t="s">
        <v>254</v>
      </c>
      <c r="D18" s="289" t="e">
        <f t="shared" si="1"/>
        <v>#DIV/0!</v>
      </c>
      <c r="E18" s="290">
        <v>0</v>
      </c>
      <c r="F18" s="291" t="e">
        <f>E18*D18</f>
        <v>#DIV/0!</v>
      </c>
      <c r="H18" s="278">
        <v>0</v>
      </c>
    </row>
    <row r="19" spans="1:9" s="298" customFormat="1" ht="12.75">
      <c r="A19" s="280" t="s">
        <v>255</v>
      </c>
      <c r="B19" s="292" t="s">
        <v>256</v>
      </c>
      <c r="C19" s="293" t="s">
        <v>257</v>
      </c>
      <c r="D19" s="294" t="e">
        <f>D17</f>
        <v>#DIV/0!</v>
      </c>
      <c r="E19" s="295">
        <v>0</v>
      </c>
      <c r="F19" s="296" t="e">
        <f>E19*D19</f>
        <v>#DIV/0!</v>
      </c>
      <c r="G19" s="297"/>
      <c r="H19" s="294"/>
    </row>
    <row r="20" spans="1:9" s="298" customFormat="1" ht="12.75">
      <c r="A20" s="280" t="s">
        <v>258</v>
      </c>
      <c r="B20" s="292" t="s">
        <v>259</v>
      </c>
      <c r="C20" s="293" t="s">
        <v>257</v>
      </c>
      <c r="D20" s="294" t="e">
        <f>D19</f>
        <v>#DIV/0!</v>
      </c>
      <c r="E20" s="295">
        <v>0</v>
      </c>
      <c r="F20" s="296" t="e">
        <f>E20*D20</f>
        <v>#DIV/0!</v>
      </c>
      <c r="G20" s="297"/>
      <c r="H20" s="294"/>
    </row>
    <row r="21" spans="1:9" s="277" customFormat="1">
      <c r="A21" s="280" t="s">
        <v>260</v>
      </c>
      <c r="B21" s="288" t="s">
        <v>261</v>
      </c>
      <c r="C21" s="273" t="s">
        <v>262</v>
      </c>
      <c r="D21" s="301">
        <v>2.3E-2</v>
      </c>
      <c r="E21" s="290">
        <v>0</v>
      </c>
      <c r="F21" s="291">
        <f>+E21*D21</f>
        <v>0</v>
      </c>
      <c r="H21" s="302"/>
      <c r="I21" s="278"/>
    </row>
    <row r="22" spans="1:9" s="277" customFormat="1">
      <c r="A22" s="280" t="s">
        <v>263</v>
      </c>
      <c r="B22" s="288" t="s">
        <v>264</v>
      </c>
      <c r="C22" s="273" t="str">
        <f>C21</f>
        <v>un/km</v>
      </c>
      <c r="D22" s="301" t="e">
        <f>D20</f>
        <v>#DIV/0!</v>
      </c>
      <c r="E22" s="290">
        <v>0</v>
      </c>
      <c r="F22" s="291" t="e">
        <f>+E22*D22</f>
        <v>#DIV/0!</v>
      </c>
      <c r="H22" s="302"/>
      <c r="I22" s="278"/>
    </row>
    <row r="23" spans="1:9" s="277" customFormat="1">
      <c r="A23" s="280" t="s">
        <v>265</v>
      </c>
      <c r="B23" s="288" t="s">
        <v>266</v>
      </c>
      <c r="C23" s="273" t="e">
        <f>#REF!</f>
        <v>#REF!</v>
      </c>
      <c r="D23" s="301" t="e">
        <f>D11</f>
        <v>#DIV/0!</v>
      </c>
      <c r="E23" s="290">
        <v>0</v>
      </c>
      <c r="F23" s="291" t="e">
        <f>+E23*D23</f>
        <v>#DIV/0!</v>
      </c>
      <c r="H23" s="302"/>
      <c r="I23" s="278"/>
    </row>
    <row r="24" spans="1:9" s="277" customFormat="1">
      <c r="A24" s="271"/>
      <c r="B24" s="272" t="s">
        <v>267</v>
      </c>
      <c r="C24" s="303"/>
      <c r="D24" s="304"/>
      <c r="E24" s="275"/>
      <c r="F24" s="276" t="e">
        <f>SUM(F10:F23)</f>
        <v>#DIV/0!</v>
      </c>
      <c r="G24" s="305"/>
      <c r="H24" s="305"/>
    </row>
    <row r="25" spans="1:9" s="277" customFormat="1">
      <c r="A25" s="271"/>
      <c r="B25" s="272"/>
      <c r="C25" s="303"/>
      <c r="D25" s="304"/>
      <c r="E25" s="275"/>
      <c r="F25" s="276"/>
      <c r="G25" s="305"/>
      <c r="H25" s="305"/>
    </row>
    <row r="26" spans="1:9" s="270" customFormat="1">
      <c r="A26" s="306">
        <v>2</v>
      </c>
      <c r="B26" s="307" t="s">
        <v>268</v>
      </c>
      <c r="C26" s="308"/>
      <c r="D26" s="309"/>
      <c r="E26" s="308"/>
      <c r="F26" s="310"/>
    </row>
    <row r="27" spans="1:9" s="316" customFormat="1" ht="13.5">
      <c r="A27" s="311" t="s">
        <v>269</v>
      </c>
      <c r="B27" s="312" t="s">
        <v>270</v>
      </c>
      <c r="C27" s="313"/>
      <c r="D27" s="294"/>
      <c r="E27" s="314"/>
      <c r="F27" s="315"/>
      <c r="H27" s="317"/>
    </row>
    <row r="28" spans="1:9" s="279" customFormat="1">
      <c r="A28" s="280" t="s">
        <v>271</v>
      </c>
      <c r="B28" s="288" t="s">
        <v>272</v>
      </c>
      <c r="C28" s="273" t="s">
        <v>238</v>
      </c>
      <c r="D28" s="289" t="e">
        <f>H28/$D$8</f>
        <v>#DIV/0!</v>
      </c>
      <c r="E28" s="290">
        <v>0</v>
      </c>
      <c r="F28" s="291" t="e">
        <f>E28*D28</f>
        <v>#DIV/0!</v>
      </c>
      <c r="H28" s="278">
        <v>0</v>
      </c>
    </row>
    <row r="29" spans="1:9" s="298" customFormat="1" ht="12.75">
      <c r="A29" s="311" t="s">
        <v>273</v>
      </c>
      <c r="B29" s="292" t="s">
        <v>274</v>
      </c>
      <c r="C29" s="293" t="s">
        <v>275</v>
      </c>
      <c r="D29" s="294" t="e">
        <f>D11</f>
        <v>#DIV/0!</v>
      </c>
      <c r="E29" s="295">
        <v>0</v>
      </c>
      <c r="F29" s="296" t="e">
        <f>E29*D29</f>
        <v>#DIV/0!</v>
      </c>
      <c r="H29" s="294"/>
    </row>
    <row r="30" spans="1:9" s="316" customFormat="1" ht="13.5">
      <c r="A30" s="311" t="s">
        <v>276</v>
      </c>
      <c r="B30" s="312" t="s">
        <v>242</v>
      </c>
      <c r="C30" s="313"/>
      <c r="D30" s="294"/>
      <c r="E30" s="314"/>
      <c r="F30" s="315"/>
      <c r="H30" s="317"/>
    </row>
    <row r="31" spans="1:9" s="298" customFormat="1" ht="12.75">
      <c r="A31" s="311" t="s">
        <v>277</v>
      </c>
      <c r="B31" s="292" t="s">
        <v>278</v>
      </c>
      <c r="C31" s="273" t="s">
        <v>279</v>
      </c>
      <c r="D31" s="301">
        <v>0.25</v>
      </c>
      <c r="E31" s="290">
        <v>0</v>
      </c>
      <c r="F31" s="291">
        <f>E31*D31</f>
        <v>0</v>
      </c>
      <c r="G31" s="297"/>
      <c r="H31" s="294"/>
    </row>
    <row r="32" spans="1:9" s="298" customFormat="1" ht="12.75">
      <c r="A32" s="311" t="s">
        <v>280</v>
      </c>
      <c r="B32" s="292" t="s">
        <v>244</v>
      </c>
      <c r="C32" s="293" t="s">
        <v>275</v>
      </c>
      <c r="D32" s="294" t="e">
        <f>D29</f>
        <v>#DIV/0!</v>
      </c>
      <c r="E32" s="295">
        <v>0</v>
      </c>
      <c r="F32" s="296" t="e">
        <f>E32*D32</f>
        <v>#DIV/0!</v>
      </c>
      <c r="G32" s="297"/>
      <c r="H32" s="300"/>
    </row>
    <row r="33" spans="1:8" s="299" customFormat="1" ht="12.75">
      <c r="A33" s="311" t="s">
        <v>281</v>
      </c>
      <c r="B33" s="292" t="s">
        <v>282</v>
      </c>
      <c r="C33" s="293" t="s">
        <v>275</v>
      </c>
      <c r="D33" s="294">
        <f>1/22</f>
        <v>4.5454545454545456E-2</v>
      </c>
      <c r="E33" s="295">
        <v>0</v>
      </c>
      <c r="F33" s="296">
        <f>E33*D33</f>
        <v>0</v>
      </c>
      <c r="H33" s="300"/>
    </row>
    <row r="34" spans="1:8" s="277" customFormat="1">
      <c r="A34" s="271"/>
      <c r="B34" s="272"/>
      <c r="C34" s="303"/>
      <c r="D34" s="318"/>
      <c r="E34" s="275" t="s">
        <v>267</v>
      </c>
      <c r="F34" s="276" t="e">
        <f>SUM(F28:F33)</f>
        <v>#DIV/0!</v>
      </c>
      <c r="G34" s="305"/>
      <c r="H34" s="305"/>
    </row>
    <row r="35" spans="1:8" s="279" customFormat="1">
      <c r="A35" s="280"/>
      <c r="B35" s="288"/>
      <c r="C35" s="273"/>
      <c r="D35" s="274"/>
      <c r="E35" s="290"/>
      <c r="F35" s="291"/>
      <c r="G35" s="278"/>
      <c r="H35" s="278"/>
    </row>
    <row r="36" spans="1:8" s="279" customFormat="1">
      <c r="A36" s="280"/>
      <c r="B36" s="288"/>
      <c r="C36" s="273"/>
      <c r="D36" s="274"/>
      <c r="E36" s="290"/>
      <c r="F36" s="291"/>
      <c r="G36" s="278"/>
      <c r="H36" s="278"/>
    </row>
    <row r="37" spans="1:8" s="277" customFormat="1">
      <c r="A37" s="319"/>
      <c r="B37" s="320"/>
      <c r="C37" s="321"/>
      <c r="D37" s="322" t="s">
        <v>267</v>
      </c>
      <c r="E37" s="323"/>
      <c r="F37" s="324" t="e">
        <f>F34+F24</f>
        <v>#DIV/0!</v>
      </c>
      <c r="H37" s="305"/>
    </row>
    <row r="38" spans="1:8" s="279" customFormat="1">
      <c r="A38" s="325" t="s">
        <v>283</v>
      </c>
      <c r="B38" s="326"/>
      <c r="C38" s="325"/>
      <c r="D38" s="326"/>
      <c r="E38" s="327"/>
      <c r="F38" s="328"/>
    </row>
    <row r="39" spans="1:8" s="279" customFormat="1">
      <c r="A39" s="325" t="s">
        <v>284</v>
      </c>
      <c r="F39" s="329"/>
    </row>
    <row r="40" spans="1:8" s="279" customFormat="1">
      <c r="A40" s="330"/>
      <c r="D40" s="331" t="s">
        <v>267</v>
      </c>
      <c r="E40" s="332"/>
      <c r="F40" s="333" t="e">
        <f>F37</f>
        <v>#DIV/0!</v>
      </c>
      <c r="H40" s="333">
        <v>0</v>
      </c>
    </row>
    <row r="41" spans="1:8" s="279" customFormat="1">
      <c r="A41" s="330"/>
      <c r="B41" s="279" t="s">
        <v>145</v>
      </c>
      <c r="D41" s="331" t="s">
        <v>285</v>
      </c>
      <c r="E41" s="382">
        <v>0.20760000000000001</v>
      </c>
      <c r="F41" s="333" t="e">
        <f>+E41*F40</f>
        <v>#DIV/0!</v>
      </c>
      <c r="H41" s="333">
        <v>0</v>
      </c>
    </row>
    <row r="42" spans="1:8" s="279" customFormat="1">
      <c r="A42" s="330"/>
      <c r="D42" s="331" t="s">
        <v>48</v>
      </c>
      <c r="E42" s="334"/>
      <c r="F42" s="335" t="e">
        <f>SUM(F40:F41)</f>
        <v>#DIV/0!</v>
      </c>
      <c r="H42" s="335">
        <v>0</v>
      </c>
    </row>
    <row r="43" spans="1:8" s="279" customFormat="1">
      <c r="A43" s="330"/>
      <c r="E43" s="278"/>
      <c r="F43" s="278"/>
    </row>
    <row r="44" spans="1:8" s="279" customFormat="1">
      <c r="A44" s="330"/>
      <c r="D44" s="279" t="s">
        <v>286</v>
      </c>
      <c r="E44" s="329">
        <v>0</v>
      </c>
      <c r="F44" s="279">
        <v>0</v>
      </c>
    </row>
    <row r="45" spans="1:8" s="279" customFormat="1" ht="15.6" customHeight="1">
      <c r="A45" s="330"/>
      <c r="E45" s="329"/>
      <c r="F45" s="337"/>
    </row>
    <row r="46" spans="1:8" s="279" customFormat="1" ht="12.95" customHeight="1">
      <c r="A46" s="330"/>
      <c r="D46" s="330" t="s">
        <v>347</v>
      </c>
      <c r="E46" s="339">
        <f>E44*2</f>
        <v>0</v>
      </c>
    </row>
    <row r="47" spans="1:8" s="279" customFormat="1">
      <c r="A47" s="330"/>
      <c r="D47" s="279" t="s">
        <v>289</v>
      </c>
      <c r="E47" s="329" t="e">
        <f>E46*F42</f>
        <v>#DIV/0!</v>
      </c>
      <c r="F47" s="337"/>
    </row>
    <row r="48" spans="1:8" s="279" customFormat="1" ht="24">
      <c r="A48" s="330"/>
      <c r="D48" s="279" t="s">
        <v>290</v>
      </c>
      <c r="E48" s="329" t="e">
        <f>E47/60</f>
        <v>#DIV/0!</v>
      </c>
    </row>
    <row r="49" spans="1:6" s="279" customFormat="1">
      <c r="A49" s="330"/>
      <c r="E49" s="336"/>
      <c r="F49" s="340"/>
    </row>
    <row r="50" spans="1:6" s="279" customFormat="1">
      <c r="A50" s="330"/>
      <c r="E50" s="336"/>
    </row>
    <row r="51" spans="1:6" s="279" customFormat="1">
      <c r="A51" s="330"/>
      <c r="E51" s="336"/>
    </row>
    <row r="52" spans="1:6" s="279" customFormat="1">
      <c r="A52" s="330"/>
      <c r="E52" s="336"/>
    </row>
    <row r="53" spans="1:6" s="279" customFormat="1">
      <c r="A53" s="330"/>
      <c r="E53" s="336"/>
    </row>
    <row r="54" spans="1:6" s="279" customFormat="1">
      <c r="A54" s="330"/>
      <c r="E54" s="336"/>
    </row>
    <row r="55" spans="1:6" s="279" customFormat="1">
      <c r="A55" s="330"/>
      <c r="E55" s="336"/>
    </row>
    <row r="56" spans="1:6" s="279" customFormat="1">
      <c r="A56" s="330"/>
      <c r="E56" s="336"/>
    </row>
    <row r="57" spans="1:6" s="279" customFormat="1">
      <c r="A57" s="330"/>
      <c r="E57" s="336"/>
    </row>
    <row r="58" spans="1:6" s="279" customFormat="1">
      <c r="A58" s="330"/>
      <c r="E58" s="336"/>
    </row>
    <row r="59" spans="1:6" s="279" customFormat="1">
      <c r="A59" s="330"/>
      <c r="E59" s="336"/>
    </row>
    <row r="60" spans="1:6" s="279" customFormat="1">
      <c r="A60" s="330"/>
      <c r="E60" s="336"/>
    </row>
    <row r="61" spans="1:6" s="279" customFormat="1">
      <c r="A61" s="330"/>
      <c r="E61" s="336"/>
    </row>
    <row r="62" spans="1:6" s="279" customFormat="1">
      <c r="A62" s="330"/>
      <c r="E62" s="336"/>
    </row>
    <row r="63" spans="1:6" s="279" customFormat="1">
      <c r="A63" s="330"/>
      <c r="E63" s="336"/>
    </row>
    <row r="64" spans="1:6" s="279" customFormat="1">
      <c r="A64" s="330"/>
      <c r="E64" s="336"/>
    </row>
    <row r="65" spans="1:5" s="279" customFormat="1">
      <c r="A65" s="330"/>
      <c r="E65" s="336"/>
    </row>
    <row r="66" spans="1:5" s="279" customFormat="1">
      <c r="A66" s="330"/>
      <c r="E66" s="336"/>
    </row>
    <row r="67" spans="1:5" s="279" customFormat="1">
      <c r="A67" s="330"/>
      <c r="E67" s="336"/>
    </row>
    <row r="68" spans="1:5" s="279" customFormat="1">
      <c r="A68" s="330"/>
      <c r="E68" s="336"/>
    </row>
    <row r="69" spans="1:5" s="279" customFormat="1">
      <c r="A69" s="330"/>
      <c r="E69" s="336"/>
    </row>
    <row r="70" spans="1:5" s="279" customFormat="1">
      <c r="A70" s="330"/>
      <c r="E70" s="336"/>
    </row>
    <row r="71" spans="1:5" s="279" customFormat="1">
      <c r="A71" s="330"/>
      <c r="E71" s="336"/>
    </row>
    <row r="72" spans="1:5" s="279" customFormat="1">
      <c r="A72" s="330"/>
      <c r="E72" s="336"/>
    </row>
    <row r="73" spans="1:5" s="279" customFormat="1">
      <c r="A73" s="330"/>
      <c r="E73" s="336"/>
    </row>
    <row r="74" spans="1:5" s="279" customFormat="1">
      <c r="A74" s="330"/>
      <c r="E74" s="336"/>
    </row>
    <row r="75" spans="1:5" s="279" customFormat="1">
      <c r="A75" s="330"/>
      <c r="E75" s="336"/>
    </row>
    <row r="76" spans="1:5" s="279" customFormat="1">
      <c r="A76" s="330"/>
      <c r="E76" s="336"/>
    </row>
    <row r="77" spans="1:5" s="279" customFormat="1">
      <c r="A77" s="330"/>
      <c r="E77" s="336"/>
    </row>
    <row r="78" spans="1:5" s="279" customFormat="1">
      <c r="A78" s="330"/>
      <c r="E78" s="336"/>
    </row>
    <row r="79" spans="1:5" s="279" customFormat="1">
      <c r="A79" s="330"/>
      <c r="E79" s="336"/>
    </row>
    <row r="80" spans="1:5" s="279" customFormat="1">
      <c r="A80" s="330"/>
      <c r="E80" s="336"/>
    </row>
    <row r="81" spans="1:5" s="279" customFormat="1">
      <c r="A81" s="330"/>
      <c r="E81" s="336"/>
    </row>
    <row r="82" spans="1:5" s="279" customFormat="1">
      <c r="A82" s="330"/>
      <c r="E82" s="336"/>
    </row>
    <row r="83" spans="1:5" s="279" customFormat="1">
      <c r="A83" s="330"/>
      <c r="E83" s="336"/>
    </row>
    <row r="84" spans="1:5" s="279" customFormat="1">
      <c r="A84" s="330"/>
      <c r="E84" s="336"/>
    </row>
    <row r="85" spans="1:5" s="279" customFormat="1">
      <c r="A85" s="330"/>
      <c r="E85" s="336"/>
    </row>
    <row r="86" spans="1:5" s="279" customFormat="1">
      <c r="A86" s="330"/>
      <c r="E86" s="336"/>
    </row>
    <row r="87" spans="1:5" s="279" customFormat="1">
      <c r="A87" s="330"/>
      <c r="E87" s="336"/>
    </row>
    <row r="88" spans="1:5">
      <c r="E88" s="338"/>
    </row>
    <row r="89" spans="1:5">
      <c r="E89" s="338"/>
    </row>
    <row r="90" spans="1:5">
      <c r="E90" s="338"/>
    </row>
    <row r="91" spans="1:5">
      <c r="E91" s="338"/>
    </row>
    <row r="92" spans="1:5">
      <c r="E92" s="338"/>
    </row>
    <row r="93" spans="1:5">
      <c r="E93" s="338"/>
    </row>
    <row r="94" spans="1:5">
      <c r="E94" s="338"/>
    </row>
    <row r="95" spans="1:5">
      <c r="E95" s="338"/>
    </row>
    <row r="96" spans="1:5">
      <c r="E96" s="338"/>
    </row>
    <row r="97" spans="5:5">
      <c r="E97" s="338"/>
    </row>
    <row r="98" spans="5:5">
      <c r="E98" s="338"/>
    </row>
    <row r="99" spans="5:5">
      <c r="E99" s="338"/>
    </row>
    <row r="100" spans="5:5">
      <c r="E100" s="338"/>
    </row>
    <row r="101" spans="5:5">
      <c r="E101" s="338"/>
    </row>
    <row r="102" spans="5:5">
      <c r="E102" s="338"/>
    </row>
    <row r="103" spans="5:5">
      <c r="E103" s="338"/>
    </row>
    <row r="104" spans="5:5">
      <c r="E104" s="338"/>
    </row>
    <row r="105" spans="5:5">
      <c r="E105" s="338"/>
    </row>
    <row r="106" spans="5:5">
      <c r="E106" s="338"/>
    </row>
    <row r="107" spans="5:5">
      <c r="E107" s="338"/>
    </row>
    <row r="108" spans="5:5">
      <c r="E108" s="338"/>
    </row>
    <row r="109" spans="5:5">
      <c r="E109" s="338"/>
    </row>
    <row r="110" spans="5:5">
      <c r="E110" s="338"/>
    </row>
    <row r="111" spans="5:5">
      <c r="E111" s="338"/>
    </row>
    <row r="112" spans="5:5">
      <c r="E112" s="338"/>
    </row>
    <row r="113" spans="5:5">
      <c r="E113" s="338"/>
    </row>
    <row r="114" spans="5:5">
      <c r="E114" s="338"/>
    </row>
    <row r="115" spans="5:5">
      <c r="E115" s="338"/>
    </row>
    <row r="116" spans="5:5">
      <c r="E116" s="338"/>
    </row>
    <row r="117" spans="5:5">
      <c r="E117" s="338"/>
    </row>
    <row r="118" spans="5:5">
      <c r="E118" s="338"/>
    </row>
    <row r="119" spans="5:5">
      <c r="E119" s="338"/>
    </row>
    <row r="120" spans="5:5">
      <c r="E120" s="338"/>
    </row>
    <row r="121" spans="5:5">
      <c r="E121" s="338"/>
    </row>
    <row r="122" spans="5:5">
      <c r="E122" s="338"/>
    </row>
    <row r="123" spans="5:5">
      <c r="E123" s="338"/>
    </row>
    <row r="124" spans="5:5">
      <c r="E124" s="338"/>
    </row>
    <row r="125" spans="5:5">
      <c r="E125" s="338"/>
    </row>
    <row r="126" spans="5:5">
      <c r="E126" s="338"/>
    </row>
    <row r="127" spans="5:5">
      <c r="E127" s="338"/>
    </row>
    <row r="128" spans="5:5">
      <c r="E128" s="338"/>
    </row>
    <row r="129" spans="5:5">
      <c r="E129" s="338"/>
    </row>
    <row r="130" spans="5:5">
      <c r="E130" s="338"/>
    </row>
    <row r="131" spans="5:5">
      <c r="E131" s="338"/>
    </row>
    <row r="132" spans="5:5">
      <c r="E132" s="338"/>
    </row>
    <row r="133" spans="5:5">
      <c r="E133" s="338"/>
    </row>
    <row r="134" spans="5:5">
      <c r="E134" s="338"/>
    </row>
    <row r="135" spans="5:5">
      <c r="E135" s="338"/>
    </row>
    <row r="136" spans="5:5">
      <c r="E136" s="338"/>
    </row>
    <row r="137" spans="5:5">
      <c r="E137" s="338"/>
    </row>
    <row r="138" spans="5:5">
      <c r="E138" s="338"/>
    </row>
    <row r="139" spans="5:5">
      <c r="E139" s="338"/>
    </row>
    <row r="140" spans="5:5">
      <c r="E140" s="338"/>
    </row>
    <row r="141" spans="5:5">
      <c r="E141" s="338"/>
    </row>
    <row r="142" spans="5:5">
      <c r="E142" s="338"/>
    </row>
    <row r="143" spans="5:5">
      <c r="E143" s="338"/>
    </row>
    <row r="144" spans="5:5">
      <c r="E144" s="338"/>
    </row>
    <row r="145" spans="5:5">
      <c r="E145" s="338"/>
    </row>
    <row r="146" spans="5:5">
      <c r="E146" s="338"/>
    </row>
    <row r="147" spans="5:5">
      <c r="E147" s="338"/>
    </row>
    <row r="148" spans="5:5">
      <c r="E148" s="338"/>
    </row>
    <row r="149" spans="5:5">
      <c r="E149" s="338"/>
    </row>
    <row r="150" spans="5:5">
      <c r="E150" s="338"/>
    </row>
    <row r="151" spans="5:5">
      <c r="E151" s="338"/>
    </row>
    <row r="152" spans="5:5">
      <c r="E152" s="338"/>
    </row>
    <row r="153" spans="5:5">
      <c r="E153" s="338"/>
    </row>
    <row r="154" spans="5:5">
      <c r="E154" s="338"/>
    </row>
    <row r="155" spans="5:5">
      <c r="E155" s="338"/>
    </row>
    <row r="156" spans="5:5">
      <c r="E156" s="338"/>
    </row>
    <row r="157" spans="5:5">
      <c r="E157" s="338"/>
    </row>
    <row r="158" spans="5:5">
      <c r="E158" s="338"/>
    </row>
    <row r="159" spans="5:5">
      <c r="E159" s="338"/>
    </row>
    <row r="160" spans="5:5">
      <c r="E160" s="338"/>
    </row>
    <row r="161" spans="5:5">
      <c r="E161" s="338"/>
    </row>
    <row r="162" spans="5:5">
      <c r="E162" s="338"/>
    </row>
    <row r="163" spans="5:5">
      <c r="E163" s="338"/>
    </row>
    <row r="164" spans="5:5">
      <c r="E164" s="338"/>
    </row>
    <row r="165" spans="5:5">
      <c r="E165" s="338"/>
    </row>
    <row r="166" spans="5:5">
      <c r="E166" s="338"/>
    </row>
    <row r="167" spans="5:5">
      <c r="E167" s="338"/>
    </row>
    <row r="168" spans="5:5">
      <c r="E168" s="338"/>
    </row>
    <row r="169" spans="5:5">
      <c r="E169" s="338"/>
    </row>
    <row r="170" spans="5:5">
      <c r="E170" s="338"/>
    </row>
    <row r="171" spans="5:5">
      <c r="E171" s="338"/>
    </row>
    <row r="172" spans="5:5">
      <c r="E172" s="338"/>
    </row>
    <row r="173" spans="5:5">
      <c r="E173" s="338"/>
    </row>
    <row r="174" spans="5:5">
      <c r="E174" s="338"/>
    </row>
    <row r="175" spans="5:5">
      <c r="E175" s="338"/>
    </row>
    <row r="176" spans="5:5">
      <c r="E176" s="338"/>
    </row>
    <row r="177" spans="5:5">
      <c r="E177" s="338"/>
    </row>
    <row r="178" spans="5:5">
      <c r="E178" s="338"/>
    </row>
    <row r="179" spans="5:5">
      <c r="E179" s="338"/>
    </row>
    <row r="180" spans="5:5">
      <c r="E180" s="338"/>
    </row>
    <row r="181" spans="5:5">
      <c r="E181" s="338"/>
    </row>
    <row r="182" spans="5:5">
      <c r="E182" s="338"/>
    </row>
    <row r="183" spans="5:5">
      <c r="E183" s="338"/>
    </row>
    <row r="184" spans="5:5">
      <c r="E184" s="338"/>
    </row>
    <row r="185" spans="5:5">
      <c r="E185" s="338"/>
    </row>
    <row r="186" spans="5:5">
      <c r="E186" s="338"/>
    </row>
    <row r="187" spans="5:5">
      <c r="E187" s="338"/>
    </row>
    <row r="188" spans="5:5">
      <c r="E188" s="338"/>
    </row>
    <row r="189" spans="5:5">
      <c r="E189" s="338"/>
    </row>
    <row r="190" spans="5:5">
      <c r="E190" s="338"/>
    </row>
    <row r="191" spans="5:5">
      <c r="E191" s="338"/>
    </row>
    <row r="192" spans="5:5">
      <c r="E192" s="338"/>
    </row>
    <row r="193" spans="5:5">
      <c r="E193" s="338"/>
    </row>
    <row r="194" spans="5:5">
      <c r="E194" s="338"/>
    </row>
    <row r="195" spans="5:5">
      <c r="E195" s="338"/>
    </row>
    <row r="196" spans="5:5">
      <c r="E196" s="338"/>
    </row>
    <row r="197" spans="5:5">
      <c r="E197" s="338"/>
    </row>
    <row r="198" spans="5:5">
      <c r="E198" s="338"/>
    </row>
    <row r="199" spans="5:5">
      <c r="E199" s="338"/>
    </row>
    <row r="200" spans="5:5">
      <c r="E200" s="338"/>
    </row>
    <row r="201" spans="5:5">
      <c r="E201" s="338"/>
    </row>
    <row r="202" spans="5:5">
      <c r="E202" s="338"/>
    </row>
    <row r="203" spans="5:5">
      <c r="E203" s="338"/>
    </row>
    <row r="204" spans="5:5">
      <c r="E204" s="338"/>
    </row>
    <row r="205" spans="5:5">
      <c r="E205" s="338"/>
    </row>
    <row r="206" spans="5:5">
      <c r="E206" s="338"/>
    </row>
    <row r="207" spans="5:5">
      <c r="E207" s="338"/>
    </row>
    <row r="208" spans="5:5">
      <c r="E208" s="338"/>
    </row>
    <row r="209" spans="5:5">
      <c r="E209" s="338"/>
    </row>
    <row r="210" spans="5:5">
      <c r="E210" s="338"/>
    </row>
    <row r="211" spans="5:5">
      <c r="E211" s="338"/>
    </row>
    <row r="212" spans="5:5">
      <c r="E212" s="338"/>
    </row>
    <row r="213" spans="5:5">
      <c r="E213" s="338"/>
    </row>
    <row r="214" spans="5:5">
      <c r="E214" s="338"/>
    </row>
    <row r="215" spans="5:5">
      <c r="E215" s="338"/>
    </row>
    <row r="216" spans="5:5">
      <c r="E216" s="338"/>
    </row>
    <row r="217" spans="5:5">
      <c r="E217" s="338"/>
    </row>
    <row r="218" spans="5:5">
      <c r="E218" s="338"/>
    </row>
    <row r="219" spans="5:5">
      <c r="E219" s="338"/>
    </row>
    <row r="220" spans="5:5">
      <c r="E220" s="338"/>
    </row>
    <row r="221" spans="5:5">
      <c r="E221" s="338"/>
    </row>
    <row r="222" spans="5:5">
      <c r="E222" s="338"/>
    </row>
    <row r="223" spans="5:5">
      <c r="E223" s="338"/>
    </row>
    <row r="224" spans="5:5">
      <c r="E224" s="338"/>
    </row>
    <row r="225" spans="5:5">
      <c r="E225" s="338"/>
    </row>
    <row r="226" spans="5:5">
      <c r="E226" s="338"/>
    </row>
    <row r="227" spans="5:5">
      <c r="E227" s="338"/>
    </row>
    <row r="228" spans="5:5">
      <c r="E228" s="338"/>
    </row>
    <row r="229" spans="5:5">
      <c r="E229" s="338"/>
    </row>
    <row r="230" spans="5:5">
      <c r="E230" s="338"/>
    </row>
    <row r="231" spans="5:5">
      <c r="E231" s="338"/>
    </row>
    <row r="232" spans="5:5">
      <c r="E232" s="338"/>
    </row>
    <row r="233" spans="5:5">
      <c r="E233" s="338"/>
    </row>
    <row r="234" spans="5:5">
      <c r="E234" s="338"/>
    </row>
    <row r="235" spans="5:5">
      <c r="E235" s="338"/>
    </row>
    <row r="236" spans="5:5">
      <c r="E236" s="338"/>
    </row>
    <row r="237" spans="5:5">
      <c r="E237" s="338"/>
    </row>
    <row r="238" spans="5:5">
      <c r="E238" s="338"/>
    </row>
    <row r="239" spans="5:5">
      <c r="E239" s="338"/>
    </row>
    <row r="240" spans="5:5">
      <c r="E240" s="338"/>
    </row>
    <row r="241" spans="5:5">
      <c r="E241" s="338"/>
    </row>
    <row r="242" spans="5:5">
      <c r="E242" s="338"/>
    </row>
    <row r="243" spans="5:5">
      <c r="E243" s="338"/>
    </row>
    <row r="244" spans="5:5">
      <c r="E244" s="338"/>
    </row>
    <row r="245" spans="5:5">
      <c r="E245" s="338"/>
    </row>
    <row r="246" spans="5:5">
      <c r="E246" s="338"/>
    </row>
    <row r="247" spans="5:5">
      <c r="E247" s="338"/>
    </row>
    <row r="248" spans="5:5">
      <c r="E248" s="338"/>
    </row>
    <row r="249" spans="5:5">
      <c r="E249" s="338"/>
    </row>
    <row r="250" spans="5:5">
      <c r="E250" s="338"/>
    </row>
    <row r="251" spans="5:5">
      <c r="E251" s="338"/>
    </row>
    <row r="252" spans="5:5">
      <c r="E252" s="338"/>
    </row>
    <row r="253" spans="5:5">
      <c r="E253" s="338"/>
    </row>
    <row r="254" spans="5:5">
      <c r="E254" s="338"/>
    </row>
    <row r="255" spans="5:5">
      <c r="E255" s="338"/>
    </row>
    <row r="256" spans="5:5">
      <c r="E256" s="338"/>
    </row>
    <row r="257" spans="5:5">
      <c r="E257" s="338"/>
    </row>
    <row r="258" spans="5:5">
      <c r="E258" s="338"/>
    </row>
    <row r="259" spans="5:5">
      <c r="E259" s="338"/>
    </row>
    <row r="260" spans="5:5">
      <c r="E260" s="338"/>
    </row>
    <row r="261" spans="5:5">
      <c r="E261" s="338"/>
    </row>
    <row r="262" spans="5:5">
      <c r="E262" s="338"/>
    </row>
    <row r="263" spans="5:5">
      <c r="E263" s="338"/>
    </row>
    <row r="264" spans="5:5">
      <c r="E264" s="338"/>
    </row>
    <row r="265" spans="5:5">
      <c r="E265" s="338"/>
    </row>
    <row r="266" spans="5:5">
      <c r="E266" s="338"/>
    </row>
    <row r="267" spans="5:5">
      <c r="E267" s="338"/>
    </row>
    <row r="268" spans="5:5">
      <c r="E268" s="338"/>
    </row>
    <row r="269" spans="5:5">
      <c r="E269" s="338"/>
    </row>
    <row r="270" spans="5:5">
      <c r="E270" s="338"/>
    </row>
    <row r="271" spans="5:5">
      <c r="E271" s="338"/>
    </row>
    <row r="272" spans="5:5">
      <c r="E272" s="338"/>
    </row>
    <row r="273" spans="5:5">
      <c r="E273" s="338"/>
    </row>
    <row r="274" spans="5:5">
      <c r="E274" s="338"/>
    </row>
    <row r="275" spans="5:5">
      <c r="E275" s="338"/>
    </row>
    <row r="276" spans="5:5">
      <c r="E276" s="338"/>
    </row>
    <row r="277" spans="5:5">
      <c r="E277" s="338"/>
    </row>
    <row r="278" spans="5:5">
      <c r="E278" s="338"/>
    </row>
    <row r="279" spans="5:5">
      <c r="E279" s="338"/>
    </row>
    <row r="280" spans="5:5">
      <c r="E280" s="338"/>
    </row>
    <row r="281" spans="5:5">
      <c r="E281" s="338"/>
    </row>
    <row r="282" spans="5:5">
      <c r="E282" s="338"/>
    </row>
    <row r="283" spans="5:5">
      <c r="E283" s="338"/>
    </row>
    <row r="284" spans="5:5">
      <c r="E284" s="338"/>
    </row>
    <row r="285" spans="5:5">
      <c r="E285" s="338"/>
    </row>
    <row r="286" spans="5:5">
      <c r="E286" s="338"/>
    </row>
    <row r="287" spans="5:5">
      <c r="E287" s="338"/>
    </row>
    <row r="288" spans="5:5">
      <c r="E288" s="338"/>
    </row>
    <row r="289" spans="5:5">
      <c r="E289" s="338"/>
    </row>
    <row r="290" spans="5:5">
      <c r="E290" s="338"/>
    </row>
    <row r="291" spans="5:5">
      <c r="E291" s="338"/>
    </row>
    <row r="292" spans="5:5">
      <c r="E292" s="338"/>
    </row>
    <row r="293" spans="5:5">
      <c r="E293" s="338"/>
    </row>
    <row r="294" spans="5:5">
      <c r="E294" s="338"/>
    </row>
    <row r="295" spans="5:5">
      <c r="E295" s="338"/>
    </row>
    <row r="296" spans="5:5">
      <c r="E296" s="338"/>
    </row>
    <row r="297" spans="5:5">
      <c r="E297" s="338"/>
    </row>
    <row r="298" spans="5:5">
      <c r="E298" s="338"/>
    </row>
    <row r="299" spans="5:5">
      <c r="E299" s="338"/>
    </row>
    <row r="300" spans="5:5">
      <c r="E300" s="338"/>
    </row>
    <row r="301" spans="5:5">
      <c r="E301" s="338"/>
    </row>
    <row r="302" spans="5:5">
      <c r="E302" s="338"/>
    </row>
    <row r="303" spans="5:5">
      <c r="E303" s="338"/>
    </row>
    <row r="304" spans="5:5">
      <c r="E304" s="338"/>
    </row>
    <row r="305" spans="5:5">
      <c r="E305" s="338"/>
    </row>
    <row r="306" spans="5:5">
      <c r="E306" s="338"/>
    </row>
    <row r="307" spans="5:5">
      <c r="E307" s="338"/>
    </row>
    <row r="308" spans="5:5">
      <c r="E308" s="338"/>
    </row>
    <row r="309" spans="5:5">
      <c r="E309" s="338"/>
    </row>
    <row r="310" spans="5:5">
      <c r="E310" s="338"/>
    </row>
    <row r="311" spans="5:5">
      <c r="E311" s="338"/>
    </row>
    <row r="312" spans="5:5">
      <c r="E312" s="338"/>
    </row>
    <row r="313" spans="5:5">
      <c r="E313" s="338"/>
    </row>
    <row r="314" spans="5:5">
      <c r="E314" s="338"/>
    </row>
    <row r="315" spans="5:5">
      <c r="E315" s="338"/>
    </row>
    <row r="316" spans="5:5">
      <c r="E316" s="338"/>
    </row>
    <row r="317" spans="5:5">
      <c r="E317" s="338"/>
    </row>
    <row r="318" spans="5:5">
      <c r="E318" s="338"/>
    </row>
    <row r="319" spans="5:5">
      <c r="E319" s="338"/>
    </row>
    <row r="320" spans="5:5">
      <c r="E320" s="338"/>
    </row>
    <row r="321" spans="5:5">
      <c r="E321" s="338"/>
    </row>
    <row r="322" spans="5:5">
      <c r="E322" s="338"/>
    </row>
    <row r="323" spans="5:5">
      <c r="E323" s="338"/>
    </row>
    <row r="324" spans="5:5">
      <c r="E324" s="338"/>
    </row>
    <row r="325" spans="5:5">
      <c r="E325" s="338"/>
    </row>
    <row r="326" spans="5:5">
      <c r="E326" s="338"/>
    </row>
    <row r="327" spans="5:5">
      <c r="E327" s="338"/>
    </row>
    <row r="328" spans="5:5">
      <c r="E328" s="338"/>
    </row>
    <row r="329" spans="5:5">
      <c r="E329" s="338"/>
    </row>
    <row r="330" spans="5:5">
      <c r="E330" s="338"/>
    </row>
    <row r="331" spans="5:5">
      <c r="E331" s="338"/>
    </row>
    <row r="332" spans="5:5">
      <c r="E332" s="338"/>
    </row>
    <row r="333" spans="5:5">
      <c r="E333" s="338"/>
    </row>
    <row r="334" spans="5:5">
      <c r="E334" s="338"/>
    </row>
    <row r="335" spans="5:5">
      <c r="E335" s="338"/>
    </row>
    <row r="336" spans="5:5">
      <c r="E336" s="338"/>
    </row>
    <row r="337" spans="5:5">
      <c r="E337" s="338"/>
    </row>
    <row r="338" spans="5:5">
      <c r="E338" s="338"/>
    </row>
    <row r="339" spans="5:5">
      <c r="E339" s="338"/>
    </row>
    <row r="340" spans="5:5">
      <c r="E340" s="338"/>
    </row>
    <row r="341" spans="5:5">
      <c r="E341" s="338"/>
    </row>
    <row r="342" spans="5:5">
      <c r="E342" s="338"/>
    </row>
    <row r="343" spans="5:5">
      <c r="E343" s="338"/>
    </row>
    <row r="344" spans="5:5">
      <c r="E344" s="338"/>
    </row>
    <row r="345" spans="5:5">
      <c r="E345" s="338"/>
    </row>
    <row r="346" spans="5:5">
      <c r="E346" s="338"/>
    </row>
    <row r="347" spans="5:5">
      <c r="E347" s="338"/>
    </row>
    <row r="348" spans="5:5">
      <c r="E348" s="338"/>
    </row>
    <row r="349" spans="5:5">
      <c r="E349" s="338"/>
    </row>
    <row r="350" spans="5:5">
      <c r="E350" s="338"/>
    </row>
    <row r="351" spans="5:5">
      <c r="E351" s="338"/>
    </row>
    <row r="352" spans="5:5">
      <c r="E352" s="338"/>
    </row>
    <row r="353" spans="5:5">
      <c r="E353" s="338"/>
    </row>
    <row r="354" spans="5:5">
      <c r="E354" s="338"/>
    </row>
    <row r="355" spans="5:5">
      <c r="E355" s="338"/>
    </row>
    <row r="356" spans="5:5">
      <c r="E356" s="338"/>
    </row>
    <row r="357" spans="5:5">
      <c r="E357" s="338"/>
    </row>
    <row r="358" spans="5:5">
      <c r="E358" s="338"/>
    </row>
    <row r="359" spans="5:5">
      <c r="E359" s="338"/>
    </row>
    <row r="360" spans="5:5">
      <c r="E360" s="338"/>
    </row>
    <row r="361" spans="5:5">
      <c r="E361" s="338"/>
    </row>
    <row r="362" spans="5:5">
      <c r="E362" s="338"/>
    </row>
    <row r="363" spans="5:5">
      <c r="E363" s="338"/>
    </row>
    <row r="364" spans="5:5">
      <c r="E364" s="338"/>
    </row>
    <row r="365" spans="5:5">
      <c r="E365" s="338"/>
    </row>
    <row r="366" spans="5:5">
      <c r="E366" s="338"/>
    </row>
    <row r="367" spans="5:5">
      <c r="E367" s="338"/>
    </row>
    <row r="368" spans="5:5">
      <c r="E368" s="338"/>
    </row>
    <row r="369" spans="5:5">
      <c r="E369" s="338"/>
    </row>
    <row r="370" spans="5:5">
      <c r="E370" s="338"/>
    </row>
    <row r="371" spans="5:5">
      <c r="E371" s="338"/>
    </row>
    <row r="372" spans="5:5">
      <c r="E372" s="338"/>
    </row>
    <row r="373" spans="5:5">
      <c r="E373" s="338"/>
    </row>
    <row r="374" spans="5:5">
      <c r="E374" s="338"/>
    </row>
    <row r="375" spans="5:5">
      <c r="E375" s="338"/>
    </row>
    <row r="376" spans="5:5">
      <c r="E376" s="338"/>
    </row>
    <row r="377" spans="5:5">
      <c r="E377" s="338"/>
    </row>
    <row r="378" spans="5:5">
      <c r="E378" s="338"/>
    </row>
    <row r="379" spans="5:5">
      <c r="E379" s="338"/>
    </row>
    <row r="380" spans="5:5">
      <c r="E380" s="338"/>
    </row>
    <row r="381" spans="5:5">
      <c r="E381" s="338"/>
    </row>
    <row r="382" spans="5:5">
      <c r="E382" s="338"/>
    </row>
    <row r="383" spans="5:5">
      <c r="E383" s="338"/>
    </row>
    <row r="384" spans="5:5">
      <c r="E384" s="338"/>
    </row>
    <row r="385" spans="5:5">
      <c r="E385" s="338"/>
    </row>
    <row r="386" spans="5:5">
      <c r="E386" s="338"/>
    </row>
    <row r="387" spans="5:5">
      <c r="E387" s="338"/>
    </row>
    <row r="388" spans="5:5">
      <c r="E388" s="338"/>
    </row>
    <row r="389" spans="5:5">
      <c r="E389" s="338"/>
    </row>
    <row r="390" spans="5:5">
      <c r="E390" s="338"/>
    </row>
    <row r="391" spans="5:5">
      <c r="E391" s="338"/>
    </row>
    <row r="392" spans="5:5">
      <c r="E392" s="338"/>
    </row>
    <row r="393" spans="5:5">
      <c r="E393" s="338"/>
    </row>
    <row r="394" spans="5:5">
      <c r="E394" s="338"/>
    </row>
    <row r="395" spans="5:5">
      <c r="E395" s="338"/>
    </row>
    <row r="396" spans="5:5">
      <c r="E396" s="338"/>
    </row>
    <row r="397" spans="5:5">
      <c r="E397" s="338"/>
    </row>
    <row r="398" spans="5:5">
      <c r="E398" s="338"/>
    </row>
    <row r="399" spans="5:5">
      <c r="E399" s="338"/>
    </row>
    <row r="400" spans="5:5">
      <c r="E400" s="338"/>
    </row>
    <row r="401" spans="5:5">
      <c r="E401" s="338"/>
    </row>
    <row r="402" spans="5:5">
      <c r="E402" s="338"/>
    </row>
    <row r="403" spans="5:5">
      <c r="E403" s="338"/>
    </row>
    <row r="404" spans="5:5">
      <c r="E404" s="338"/>
    </row>
    <row r="405" spans="5:5">
      <c r="E405" s="338"/>
    </row>
    <row r="406" spans="5:5">
      <c r="E406" s="338"/>
    </row>
    <row r="407" spans="5:5">
      <c r="E407" s="338"/>
    </row>
    <row r="408" spans="5:5">
      <c r="E408" s="338"/>
    </row>
    <row r="409" spans="5:5">
      <c r="E409" s="338"/>
    </row>
    <row r="410" spans="5:5">
      <c r="E410" s="338"/>
    </row>
    <row r="411" spans="5:5">
      <c r="E411" s="338"/>
    </row>
    <row r="412" spans="5:5">
      <c r="E412" s="338"/>
    </row>
    <row r="413" spans="5:5">
      <c r="E413" s="338"/>
    </row>
    <row r="414" spans="5:5">
      <c r="E414" s="338"/>
    </row>
    <row r="415" spans="5:5">
      <c r="E415" s="338"/>
    </row>
    <row r="416" spans="5:5">
      <c r="E416" s="338"/>
    </row>
    <row r="417" spans="5:5">
      <c r="E417" s="338"/>
    </row>
    <row r="418" spans="5:5">
      <c r="E418" s="338"/>
    </row>
    <row r="419" spans="5:5">
      <c r="E419" s="338"/>
    </row>
    <row r="420" spans="5:5">
      <c r="E420" s="338"/>
    </row>
    <row r="421" spans="5:5">
      <c r="E421" s="338"/>
    </row>
    <row r="422" spans="5:5">
      <c r="E422" s="338"/>
    </row>
    <row r="423" spans="5:5">
      <c r="E423" s="338"/>
    </row>
    <row r="424" spans="5:5">
      <c r="E424" s="338"/>
    </row>
    <row r="425" spans="5:5">
      <c r="E425" s="338"/>
    </row>
    <row r="426" spans="5:5">
      <c r="E426" s="338"/>
    </row>
    <row r="427" spans="5:5">
      <c r="E427" s="338"/>
    </row>
    <row r="428" spans="5:5">
      <c r="E428" s="338"/>
    </row>
    <row r="429" spans="5:5">
      <c r="E429" s="338"/>
    </row>
    <row r="430" spans="5:5">
      <c r="E430" s="338"/>
    </row>
    <row r="431" spans="5:5">
      <c r="E431" s="338"/>
    </row>
    <row r="432" spans="5:5">
      <c r="E432" s="338"/>
    </row>
    <row r="433" spans="5:5">
      <c r="E433" s="338"/>
    </row>
    <row r="434" spans="5:5">
      <c r="E434" s="338"/>
    </row>
    <row r="435" spans="5:5">
      <c r="E435" s="338"/>
    </row>
    <row r="436" spans="5:5">
      <c r="E436" s="338"/>
    </row>
    <row r="437" spans="5:5">
      <c r="E437" s="338"/>
    </row>
    <row r="438" spans="5:5">
      <c r="E438" s="338"/>
    </row>
    <row r="439" spans="5:5">
      <c r="E439" s="338"/>
    </row>
    <row r="440" spans="5:5">
      <c r="E440" s="338"/>
    </row>
    <row r="441" spans="5:5">
      <c r="E441" s="338"/>
    </row>
    <row r="442" spans="5:5">
      <c r="E442" s="338"/>
    </row>
    <row r="443" spans="5:5">
      <c r="E443" s="338"/>
    </row>
    <row r="444" spans="5:5">
      <c r="E444" s="338"/>
    </row>
    <row r="445" spans="5:5">
      <c r="E445" s="338"/>
    </row>
    <row r="446" spans="5:5">
      <c r="E446" s="338"/>
    </row>
    <row r="447" spans="5:5">
      <c r="E447" s="338"/>
    </row>
    <row r="448" spans="5:5">
      <c r="E448" s="338"/>
    </row>
    <row r="449" spans="5:5">
      <c r="E449" s="338"/>
    </row>
    <row r="450" spans="5:5">
      <c r="E450" s="338"/>
    </row>
    <row r="451" spans="5:5">
      <c r="E451" s="338"/>
    </row>
    <row r="452" spans="5:5">
      <c r="E452" s="338"/>
    </row>
    <row r="453" spans="5:5">
      <c r="E453" s="338"/>
    </row>
    <row r="454" spans="5:5">
      <c r="E454" s="338"/>
    </row>
    <row r="455" spans="5:5">
      <c r="E455" s="338"/>
    </row>
    <row r="456" spans="5:5">
      <c r="E456" s="338"/>
    </row>
    <row r="457" spans="5:5">
      <c r="E457" s="338"/>
    </row>
    <row r="458" spans="5:5">
      <c r="E458" s="338"/>
    </row>
    <row r="459" spans="5:5">
      <c r="E459" s="338"/>
    </row>
    <row r="460" spans="5:5">
      <c r="E460" s="338"/>
    </row>
    <row r="461" spans="5:5">
      <c r="E461" s="338"/>
    </row>
    <row r="462" spans="5:5">
      <c r="E462" s="338"/>
    </row>
    <row r="463" spans="5:5">
      <c r="E463" s="338"/>
    </row>
    <row r="464" spans="5:5">
      <c r="E464" s="338"/>
    </row>
    <row r="465" spans="5:5">
      <c r="E465" s="338"/>
    </row>
    <row r="466" spans="5:5">
      <c r="E466" s="338"/>
    </row>
    <row r="467" spans="5:5">
      <c r="E467" s="338"/>
    </row>
    <row r="468" spans="5:5">
      <c r="E468" s="338"/>
    </row>
    <row r="469" spans="5:5">
      <c r="E469" s="338"/>
    </row>
    <row r="470" spans="5:5">
      <c r="E470" s="338"/>
    </row>
    <row r="471" spans="5:5">
      <c r="E471" s="338"/>
    </row>
    <row r="472" spans="5:5">
      <c r="E472" s="338"/>
    </row>
    <row r="473" spans="5:5">
      <c r="E473" s="338"/>
    </row>
    <row r="474" spans="5:5">
      <c r="E474" s="338"/>
    </row>
    <row r="475" spans="5:5">
      <c r="E475" s="338"/>
    </row>
    <row r="476" spans="5:5">
      <c r="E476" s="338"/>
    </row>
    <row r="477" spans="5:5">
      <c r="E477" s="338"/>
    </row>
    <row r="478" spans="5:5">
      <c r="E478" s="338"/>
    </row>
    <row r="479" spans="5:5">
      <c r="E479" s="338"/>
    </row>
    <row r="480" spans="5:5">
      <c r="E480" s="338"/>
    </row>
    <row r="481" spans="5:5">
      <c r="E481" s="338"/>
    </row>
    <row r="482" spans="5:5">
      <c r="E482" s="338"/>
    </row>
    <row r="483" spans="5:5">
      <c r="E483" s="338"/>
    </row>
    <row r="484" spans="5:5">
      <c r="E484" s="338"/>
    </row>
    <row r="485" spans="5:5">
      <c r="E485" s="338"/>
    </row>
    <row r="486" spans="5:5">
      <c r="E486" s="338"/>
    </row>
    <row r="487" spans="5:5">
      <c r="E487" s="338"/>
    </row>
    <row r="488" spans="5:5">
      <c r="E488" s="338"/>
    </row>
    <row r="489" spans="5:5">
      <c r="E489" s="338"/>
    </row>
    <row r="490" spans="5:5">
      <c r="E490" s="338"/>
    </row>
    <row r="491" spans="5:5">
      <c r="E491" s="338"/>
    </row>
    <row r="492" spans="5:5">
      <c r="E492" s="338"/>
    </row>
    <row r="493" spans="5:5">
      <c r="E493" s="338"/>
    </row>
    <row r="494" spans="5:5">
      <c r="E494" s="338"/>
    </row>
    <row r="495" spans="5:5">
      <c r="E495" s="338"/>
    </row>
    <row r="496" spans="5:5">
      <c r="E496" s="338"/>
    </row>
    <row r="497" spans="5:5">
      <c r="E497" s="338"/>
    </row>
    <row r="498" spans="5:5">
      <c r="E498" s="338"/>
    </row>
    <row r="499" spans="5:5">
      <c r="E499" s="338"/>
    </row>
    <row r="500" spans="5:5">
      <c r="E500" s="338"/>
    </row>
    <row r="501" spans="5:5">
      <c r="E501" s="338"/>
    </row>
    <row r="502" spans="5:5">
      <c r="E502" s="338"/>
    </row>
    <row r="503" spans="5:5">
      <c r="E503" s="338"/>
    </row>
    <row r="504" spans="5:5">
      <c r="E504" s="338"/>
    </row>
    <row r="505" spans="5:5">
      <c r="E505" s="338"/>
    </row>
    <row r="506" spans="5:5">
      <c r="E506" s="338"/>
    </row>
    <row r="507" spans="5:5">
      <c r="E507" s="338"/>
    </row>
    <row r="508" spans="5:5">
      <c r="E508" s="338"/>
    </row>
    <row r="509" spans="5:5">
      <c r="E509" s="338"/>
    </row>
    <row r="510" spans="5:5">
      <c r="E510" s="338"/>
    </row>
    <row r="511" spans="5:5">
      <c r="E511" s="338"/>
    </row>
    <row r="512" spans="5:5">
      <c r="E512" s="338"/>
    </row>
  </sheetData>
  <mergeCells count="1">
    <mergeCell ref="A4:F4"/>
  </mergeCells>
  <pageMargins left="0.511811024" right="0.511811024" top="0.78740157499999996" bottom="0.78740157499999996" header="0.31496062000000002" footer="0.31496062000000002"/>
  <pageSetup paperSize="9" scale="76" orientation="portrait" horizontalDpi="4294967295" verticalDpi="4294967295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C5:G29"/>
  <sheetViews>
    <sheetView showGridLines="0" view="pageBreakPreview" zoomScale="60" workbookViewId="0">
      <selection activeCell="H20" sqref="H20"/>
    </sheetView>
  </sheetViews>
  <sheetFormatPr defaultColWidth="8.85546875" defaultRowHeight="15"/>
  <cols>
    <col min="3" max="3" width="64.42578125" customWidth="1"/>
    <col min="4" max="4" width="16.42578125" customWidth="1"/>
  </cols>
  <sheetData>
    <row r="5" spans="3:7">
      <c r="C5" s="575" t="s">
        <v>318</v>
      </c>
      <c r="D5" s="576"/>
    </row>
    <row r="6" spans="3:7">
      <c r="C6" s="342" t="s">
        <v>168</v>
      </c>
      <c r="D6" s="343">
        <v>0</v>
      </c>
    </row>
    <row r="7" spans="3:7">
      <c r="C7" s="342" t="s">
        <v>291</v>
      </c>
      <c r="D7" s="344">
        <v>0</v>
      </c>
    </row>
    <row r="8" spans="3:7">
      <c r="C8" s="342" t="s">
        <v>292</v>
      </c>
      <c r="D8" s="345">
        <f>D6*D7</f>
        <v>0</v>
      </c>
    </row>
    <row r="9" spans="3:7">
      <c r="C9" s="366" t="s">
        <v>293</v>
      </c>
      <c r="D9" s="367">
        <f>D8/9</f>
        <v>0</v>
      </c>
    </row>
    <row r="13" spans="3:7" ht="57" customHeight="1">
      <c r="C13" s="346" t="s">
        <v>224</v>
      </c>
      <c r="D13" s="363" t="s">
        <v>317</v>
      </c>
      <c r="E13" s="363" t="s">
        <v>29</v>
      </c>
      <c r="F13" s="364" t="s">
        <v>33</v>
      </c>
      <c r="G13" s="365" t="s">
        <v>21</v>
      </c>
    </row>
    <row r="14" spans="3:7">
      <c r="C14" s="347" t="s">
        <v>298</v>
      </c>
      <c r="D14" s="348" t="s">
        <v>299</v>
      </c>
      <c r="E14" s="349">
        <v>0</v>
      </c>
      <c r="F14" s="350">
        <v>0</v>
      </c>
      <c r="G14" s="351">
        <f>F14*E14</f>
        <v>0</v>
      </c>
    </row>
    <row r="15" spans="3:7" ht="16.5" customHeight="1">
      <c r="C15" s="352" t="s">
        <v>300</v>
      </c>
      <c r="D15" s="353" t="s">
        <v>301</v>
      </c>
      <c r="E15" s="354">
        <v>0</v>
      </c>
      <c r="F15" s="355">
        <v>0</v>
      </c>
      <c r="G15" s="351">
        <f>F15*E15</f>
        <v>0</v>
      </c>
    </row>
    <row r="16" spans="3:7" ht="20.45" customHeight="1">
      <c r="C16" s="352" t="s">
        <v>302</v>
      </c>
      <c r="D16" s="353" t="s">
        <v>299</v>
      </c>
      <c r="E16" s="354">
        <v>0</v>
      </c>
      <c r="F16" s="355">
        <v>0</v>
      </c>
      <c r="G16" s="351">
        <f t="shared" ref="G16:G28" si="0">F16*E16</f>
        <v>0</v>
      </c>
    </row>
    <row r="17" spans="3:7">
      <c r="C17" s="352" t="s">
        <v>303</v>
      </c>
      <c r="D17" s="353" t="s">
        <v>299</v>
      </c>
      <c r="E17" s="354">
        <v>0</v>
      </c>
      <c r="F17" s="355">
        <v>0</v>
      </c>
      <c r="G17" s="351">
        <f t="shared" si="0"/>
        <v>0</v>
      </c>
    </row>
    <row r="18" spans="3:7">
      <c r="C18" s="352" t="s">
        <v>304</v>
      </c>
      <c r="D18" s="353" t="s">
        <v>299</v>
      </c>
      <c r="E18" s="354">
        <v>0</v>
      </c>
      <c r="F18" s="355">
        <v>0</v>
      </c>
      <c r="G18" s="351">
        <f t="shared" si="0"/>
        <v>0</v>
      </c>
    </row>
    <row r="19" spans="3:7">
      <c r="C19" s="352" t="s">
        <v>305</v>
      </c>
      <c r="D19" s="353" t="s">
        <v>299</v>
      </c>
      <c r="E19" s="354">
        <v>0</v>
      </c>
      <c r="F19" s="355">
        <v>0</v>
      </c>
      <c r="G19" s="351">
        <f t="shared" si="0"/>
        <v>0</v>
      </c>
    </row>
    <row r="20" spans="3:7">
      <c r="C20" s="352" t="s">
        <v>306</v>
      </c>
      <c r="D20" s="353" t="s">
        <v>299</v>
      </c>
      <c r="E20" s="354">
        <v>0</v>
      </c>
      <c r="F20" s="355">
        <v>0</v>
      </c>
      <c r="G20" s="351">
        <f t="shared" si="0"/>
        <v>0</v>
      </c>
    </row>
    <row r="21" spans="3:7">
      <c r="C21" s="352" t="s">
        <v>307</v>
      </c>
      <c r="D21" s="353" t="s">
        <v>299</v>
      </c>
      <c r="E21" s="354">
        <v>0</v>
      </c>
      <c r="F21" s="355">
        <v>0</v>
      </c>
      <c r="G21" s="351">
        <f t="shared" si="0"/>
        <v>0</v>
      </c>
    </row>
    <row r="22" spans="3:7">
      <c r="C22" s="352" t="s">
        <v>308</v>
      </c>
      <c r="D22" s="353" t="s">
        <v>299</v>
      </c>
      <c r="E22" s="354">
        <v>0</v>
      </c>
      <c r="F22" s="355">
        <v>0</v>
      </c>
      <c r="G22" s="351">
        <f t="shared" si="0"/>
        <v>0</v>
      </c>
    </row>
    <row r="23" spans="3:7">
      <c r="C23" s="352" t="s">
        <v>309</v>
      </c>
      <c r="D23" s="353" t="s">
        <v>310</v>
      </c>
      <c r="E23" s="354">
        <v>0</v>
      </c>
      <c r="F23" s="355">
        <v>0</v>
      </c>
      <c r="G23" s="351">
        <f t="shared" si="0"/>
        <v>0</v>
      </c>
    </row>
    <row r="24" spans="3:7">
      <c r="C24" s="352" t="s">
        <v>311</v>
      </c>
      <c r="D24" s="353" t="s">
        <v>312</v>
      </c>
      <c r="E24" s="356">
        <v>0</v>
      </c>
      <c r="F24" s="355">
        <v>0</v>
      </c>
      <c r="G24" s="351">
        <f t="shared" si="0"/>
        <v>0</v>
      </c>
    </row>
    <row r="25" spans="3:7">
      <c r="C25" s="352" t="s">
        <v>313</v>
      </c>
      <c r="D25" s="353" t="s">
        <v>314</v>
      </c>
      <c r="E25" s="354">
        <v>0</v>
      </c>
      <c r="F25" s="355">
        <v>0</v>
      </c>
      <c r="G25" s="351">
        <f t="shared" si="0"/>
        <v>0</v>
      </c>
    </row>
    <row r="26" spans="3:7">
      <c r="C26" s="352" t="s">
        <v>315</v>
      </c>
      <c r="D26" s="353" t="s">
        <v>299</v>
      </c>
      <c r="E26" s="354">
        <v>0</v>
      </c>
      <c r="F26" s="355">
        <v>0</v>
      </c>
      <c r="G26" s="351">
        <f t="shared" si="0"/>
        <v>0</v>
      </c>
    </row>
    <row r="27" spans="3:7">
      <c r="C27" s="352" t="s">
        <v>319</v>
      </c>
      <c r="D27" s="357" t="s">
        <v>316</v>
      </c>
      <c r="E27" s="358">
        <v>0</v>
      </c>
      <c r="F27" s="359">
        <v>0</v>
      </c>
      <c r="G27" s="351">
        <f t="shared" si="0"/>
        <v>0</v>
      </c>
    </row>
    <row r="28" spans="3:7">
      <c r="C28" s="352" t="s">
        <v>320</v>
      </c>
      <c r="D28" s="357" t="s">
        <v>316</v>
      </c>
      <c r="E28" s="358">
        <v>0</v>
      </c>
      <c r="F28" s="359">
        <v>0</v>
      </c>
      <c r="G28" s="351">
        <f t="shared" si="0"/>
        <v>0</v>
      </c>
    </row>
    <row r="29" spans="3:7">
      <c r="C29" s="360" t="s">
        <v>21</v>
      </c>
      <c r="D29" s="361"/>
      <c r="E29" s="361"/>
      <c r="F29" s="361"/>
      <c r="G29" s="362">
        <f>SUM(G14:G28)</f>
        <v>0</v>
      </c>
    </row>
  </sheetData>
  <mergeCells count="1">
    <mergeCell ref="C5:D5"/>
  </mergeCells>
  <pageMargins left="0.511811024" right="0.511811024" top="0.78740157499999996" bottom="0.78740157499999996" header="0.31496062000000002" footer="0.31496062000000002"/>
  <pageSetup paperSize="9" scale="73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C3:D19"/>
  <sheetViews>
    <sheetView view="pageBreakPreview" topLeftCell="B1" zoomScale="60" workbookViewId="0">
      <selection activeCell="K15" sqref="K15"/>
    </sheetView>
  </sheetViews>
  <sheetFormatPr defaultColWidth="8.85546875" defaultRowHeight="15"/>
  <cols>
    <col min="3" max="3" width="32.85546875" customWidth="1"/>
    <col min="4" max="4" width="21" customWidth="1"/>
  </cols>
  <sheetData>
    <row r="3" spans="3:4">
      <c r="C3" s="368" t="s">
        <v>322</v>
      </c>
      <c r="D3" s="369" t="s">
        <v>168</v>
      </c>
    </row>
    <row r="4" spans="3:4">
      <c r="C4" s="370" t="s">
        <v>294</v>
      </c>
      <c r="D4" s="371">
        <v>0</v>
      </c>
    </row>
    <row r="5" spans="3:4">
      <c r="C5" s="370" t="s">
        <v>296</v>
      </c>
      <c r="D5" s="381">
        <v>0</v>
      </c>
    </row>
    <row r="6" spans="3:4">
      <c r="C6" s="370" t="s">
        <v>295</v>
      </c>
      <c r="D6" s="371">
        <v>0</v>
      </c>
    </row>
    <row r="7" spans="3:4">
      <c r="C7" s="370" t="s">
        <v>321</v>
      </c>
      <c r="D7" s="372">
        <v>0</v>
      </c>
    </row>
    <row r="8" spans="3:4">
      <c r="C8" s="373" t="s">
        <v>297</v>
      </c>
      <c r="D8" s="374">
        <f>D6*D7</f>
        <v>0</v>
      </c>
    </row>
    <row r="11" spans="3:4">
      <c r="C11" s="577" t="s">
        <v>224</v>
      </c>
      <c r="D11" s="578"/>
    </row>
    <row r="12" spans="3:4">
      <c r="C12" s="379" t="s">
        <v>322</v>
      </c>
      <c r="D12" s="380" t="s">
        <v>33</v>
      </c>
    </row>
    <row r="13" spans="3:4" ht="40.5" customHeight="1">
      <c r="C13" s="376" t="s">
        <v>323</v>
      </c>
      <c r="D13" s="375">
        <v>0</v>
      </c>
    </row>
    <row r="14" spans="3:4" ht="40.5" customHeight="1">
      <c r="C14" s="376" t="s">
        <v>324</v>
      </c>
      <c r="D14" s="375">
        <v>0</v>
      </c>
    </row>
    <row r="15" spans="3:4" ht="40.5" customHeight="1">
      <c r="C15" s="376" t="s">
        <v>325</v>
      </c>
      <c r="D15" s="375">
        <v>0</v>
      </c>
    </row>
    <row r="16" spans="3:4" ht="40.5" customHeight="1">
      <c r="C16" s="376" t="s">
        <v>326</v>
      </c>
      <c r="D16" s="375">
        <v>0</v>
      </c>
    </row>
    <row r="17" spans="3:4" ht="40.5" customHeight="1">
      <c r="C17" s="376" t="s">
        <v>327</v>
      </c>
      <c r="D17" s="375">
        <v>0</v>
      </c>
    </row>
    <row r="18" spans="3:4" ht="40.5" customHeight="1">
      <c r="C18" s="376" t="s">
        <v>328</v>
      </c>
      <c r="D18" s="375">
        <v>0</v>
      </c>
    </row>
    <row r="19" spans="3:4" ht="20.100000000000001" customHeight="1">
      <c r="C19" s="377" t="s">
        <v>21</v>
      </c>
      <c r="D19" s="378">
        <f>SUM(D13:D18)</f>
        <v>0</v>
      </c>
    </row>
  </sheetData>
  <mergeCells count="1">
    <mergeCell ref="C11:D11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20"/>
  <sheetViews>
    <sheetView workbookViewId="0">
      <selection activeCell="M15" sqref="M15"/>
    </sheetView>
  </sheetViews>
  <sheetFormatPr defaultColWidth="8.85546875" defaultRowHeight="15"/>
  <cols>
    <col min="2" max="2" width="20.85546875" bestFit="1" customWidth="1"/>
    <col min="3" max="3" width="8.85546875" bestFit="1" customWidth="1"/>
    <col min="5" max="5" width="20.85546875" bestFit="1" customWidth="1"/>
    <col min="9" max="9" width="19.5703125" bestFit="1" customWidth="1"/>
    <col min="10" max="10" width="16.140625" customWidth="1"/>
  </cols>
  <sheetData>
    <row r="2" spans="2:10">
      <c r="B2" t="s">
        <v>333</v>
      </c>
      <c r="C2" s="386">
        <v>0</v>
      </c>
      <c r="E2" t="s">
        <v>333</v>
      </c>
      <c r="F2" s="386">
        <v>0</v>
      </c>
    </row>
    <row r="3" spans="2:10">
      <c r="B3" t="s">
        <v>335</v>
      </c>
      <c r="C3" s="386">
        <v>0</v>
      </c>
      <c r="E3" t="s">
        <v>336</v>
      </c>
      <c r="F3" s="386">
        <f>1%*C3</f>
        <v>0</v>
      </c>
    </row>
    <row r="4" spans="2:10">
      <c r="B4" t="s">
        <v>230</v>
      </c>
      <c r="C4" s="386">
        <f>C3*C2</f>
        <v>0</v>
      </c>
      <c r="E4" t="s">
        <v>230</v>
      </c>
      <c r="F4" s="386">
        <f>(F3*F2)*48</f>
        <v>0</v>
      </c>
    </row>
    <row r="5" spans="2:10">
      <c r="B5" t="s">
        <v>334</v>
      </c>
      <c r="C5" s="386">
        <f>C4/9</f>
        <v>0</v>
      </c>
      <c r="E5" t="s">
        <v>334</v>
      </c>
      <c r="F5" s="386">
        <f>F4/48</f>
        <v>0</v>
      </c>
    </row>
    <row r="10" spans="2:10">
      <c r="I10" s="398"/>
      <c r="J10" s="426"/>
    </row>
    <row r="11" spans="2:10">
      <c r="I11" s="427"/>
      <c r="J11" s="428"/>
    </row>
    <row r="12" spans="2:10">
      <c r="I12" s="398"/>
      <c r="J12" s="429"/>
    </row>
    <row r="13" spans="2:10">
      <c r="I13" s="398"/>
      <c r="J13" s="429"/>
    </row>
    <row r="14" spans="2:10">
      <c r="I14" s="426"/>
    </row>
    <row r="15" spans="2:10">
      <c r="I15" s="426"/>
      <c r="J15" s="429"/>
    </row>
    <row r="16" spans="2:10">
      <c r="I16" s="428"/>
    </row>
    <row r="17" spans="9:10">
      <c r="I17" s="425"/>
      <c r="J17" s="429"/>
    </row>
    <row r="18" spans="9:10">
      <c r="I18" s="34"/>
      <c r="J18" s="425"/>
    </row>
    <row r="19" spans="9:10">
      <c r="J19" s="429"/>
    </row>
    <row r="20" spans="9:10">
      <c r="J20" s="42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5"/>
  <sheetViews>
    <sheetView showGridLines="0" view="pageBreakPreview" topLeftCell="G1" zoomScale="80" zoomScaleNormal="80" zoomScaleSheetLayoutView="80" workbookViewId="0">
      <selection activeCell="K125" sqref="K125"/>
    </sheetView>
  </sheetViews>
  <sheetFormatPr defaultColWidth="8.85546875" defaultRowHeight="15"/>
  <cols>
    <col min="1" max="1" width="51.85546875" customWidth="1"/>
    <col min="2" max="2" width="34" bestFit="1" customWidth="1"/>
    <col min="3" max="3" width="10.85546875" customWidth="1"/>
    <col min="4" max="4" width="34" bestFit="1" customWidth="1"/>
    <col min="5" max="5" width="3.140625" customWidth="1"/>
    <col min="6" max="6" width="52" customWidth="1"/>
    <col min="7" max="7" width="34" customWidth="1"/>
    <col min="8" max="8" width="11" customWidth="1"/>
    <col min="9" max="9" width="34" bestFit="1" customWidth="1"/>
    <col min="10" max="10" width="3.42578125" customWidth="1"/>
    <col min="11" max="11" width="52" customWidth="1"/>
    <col min="12" max="12" width="34.140625" customWidth="1"/>
    <col min="13" max="13" width="11" customWidth="1"/>
    <col min="14" max="14" width="31.140625" customWidth="1"/>
  </cols>
  <sheetData>
    <row r="1" spans="1:19" s="42" customFormat="1" ht="18.75" customHeight="1" thickBot="1">
      <c r="A1" s="255" t="s">
        <v>223</v>
      </c>
      <c r="B1" s="462" t="s">
        <v>71</v>
      </c>
      <c r="C1" s="463"/>
      <c r="D1" s="464"/>
      <c r="E1" s="87"/>
      <c r="F1" s="88" t="s">
        <v>144</v>
      </c>
      <c r="G1" s="462" t="s">
        <v>71</v>
      </c>
      <c r="H1" s="463"/>
      <c r="I1" s="464"/>
      <c r="J1" s="87"/>
      <c r="K1" s="88" t="s">
        <v>144</v>
      </c>
      <c r="L1" s="462" t="s">
        <v>71</v>
      </c>
      <c r="M1" s="463"/>
      <c r="N1" s="464"/>
      <c r="O1" s="1"/>
      <c r="P1" s="1"/>
      <c r="Q1" s="1"/>
      <c r="R1" s="1"/>
      <c r="S1" s="1"/>
    </row>
    <row r="2" spans="1:19" ht="15" customHeight="1" thickBot="1">
      <c r="A2" s="79" t="s">
        <v>108</v>
      </c>
      <c r="B2" s="492" t="s">
        <v>30</v>
      </c>
      <c r="C2" s="493"/>
      <c r="D2" s="494"/>
      <c r="E2" s="1"/>
      <c r="F2" s="79" t="s">
        <v>108</v>
      </c>
      <c r="G2" s="495" t="s">
        <v>31</v>
      </c>
      <c r="H2" s="496"/>
      <c r="I2" s="497"/>
      <c r="K2" s="79" t="s">
        <v>108</v>
      </c>
      <c r="L2" s="492" t="s">
        <v>32</v>
      </c>
      <c r="M2" s="493"/>
      <c r="N2" s="494"/>
    </row>
    <row r="3" spans="1:19" ht="15" customHeight="1">
      <c r="A3" s="80" t="s">
        <v>49</v>
      </c>
      <c r="B3" s="470" t="s">
        <v>129</v>
      </c>
      <c r="C3" s="471"/>
      <c r="D3" s="472"/>
      <c r="F3" s="80" t="s">
        <v>49</v>
      </c>
      <c r="G3" s="498" t="s">
        <v>129</v>
      </c>
      <c r="H3" s="499"/>
      <c r="I3" s="500"/>
      <c r="K3" s="80" t="s">
        <v>49</v>
      </c>
      <c r="L3" s="470" t="s">
        <v>129</v>
      </c>
      <c r="M3" s="471"/>
      <c r="N3" s="472"/>
    </row>
    <row r="4" spans="1:19" ht="15" customHeight="1">
      <c r="A4" s="67" t="s">
        <v>119</v>
      </c>
      <c r="B4" s="485" t="s">
        <v>141</v>
      </c>
      <c r="C4" s="486"/>
      <c r="D4" s="115"/>
      <c r="F4" s="153" t="s">
        <v>119</v>
      </c>
      <c r="G4" s="485" t="s">
        <v>141</v>
      </c>
      <c r="H4" s="486"/>
      <c r="I4" s="115"/>
      <c r="K4" s="67" t="s">
        <v>119</v>
      </c>
      <c r="L4" s="485" t="s">
        <v>141</v>
      </c>
      <c r="M4" s="486"/>
      <c r="N4" s="115"/>
    </row>
    <row r="5" spans="1:19" ht="15" customHeight="1">
      <c r="A5" s="146" t="s">
        <v>50</v>
      </c>
      <c r="B5" s="470" t="s">
        <v>129</v>
      </c>
      <c r="C5" s="471"/>
      <c r="D5" s="472"/>
      <c r="E5" s="5"/>
      <c r="F5" s="80" t="s">
        <v>50</v>
      </c>
      <c r="G5" s="470" t="s">
        <v>129</v>
      </c>
      <c r="H5" s="471"/>
      <c r="I5" s="472"/>
      <c r="K5" s="146" t="s">
        <v>50</v>
      </c>
      <c r="L5" s="470" t="s">
        <v>129</v>
      </c>
      <c r="M5" s="471"/>
      <c r="N5" s="472"/>
    </row>
    <row r="6" spans="1:19" ht="15" customHeight="1">
      <c r="A6" s="81" t="s">
        <v>120</v>
      </c>
      <c r="B6" s="456" t="s">
        <v>140</v>
      </c>
      <c r="C6" s="473"/>
      <c r="D6" s="114"/>
      <c r="F6" s="81" t="s">
        <v>120</v>
      </c>
      <c r="G6" s="456" t="s">
        <v>140</v>
      </c>
      <c r="H6" s="473"/>
      <c r="I6" s="114"/>
      <c r="K6" s="81" t="s">
        <v>120</v>
      </c>
      <c r="L6" s="456" t="s">
        <v>140</v>
      </c>
      <c r="M6" s="473"/>
      <c r="N6" s="341"/>
    </row>
    <row r="7" spans="1:19" ht="15" customHeight="1">
      <c r="A7" s="146" t="s">
        <v>51</v>
      </c>
      <c r="B7" s="474" t="s">
        <v>129</v>
      </c>
      <c r="C7" s="475"/>
      <c r="D7" s="476"/>
      <c r="F7" s="146" t="s">
        <v>51</v>
      </c>
      <c r="G7" s="474" t="s">
        <v>129</v>
      </c>
      <c r="H7" s="475"/>
      <c r="I7" s="476"/>
      <c r="K7" s="146" t="s">
        <v>51</v>
      </c>
      <c r="L7" s="474" t="s">
        <v>129</v>
      </c>
      <c r="M7" s="475"/>
      <c r="N7" s="476"/>
    </row>
    <row r="8" spans="1:19" ht="15" customHeight="1">
      <c r="A8" s="456" t="s">
        <v>121</v>
      </c>
      <c r="B8" s="456" t="s">
        <v>139</v>
      </c>
      <c r="C8" s="473"/>
      <c r="D8" s="488"/>
      <c r="F8" s="465" t="s">
        <v>121</v>
      </c>
      <c r="G8" s="456" t="s">
        <v>139</v>
      </c>
      <c r="H8" s="473"/>
      <c r="I8" s="488"/>
      <c r="K8" s="456" t="s">
        <v>121</v>
      </c>
      <c r="L8" s="456" t="s">
        <v>139</v>
      </c>
      <c r="M8" s="473"/>
      <c r="N8" s="488"/>
    </row>
    <row r="9" spans="1:19" ht="15" customHeight="1">
      <c r="A9" s="457"/>
      <c r="B9" s="457"/>
      <c r="C9" s="487"/>
      <c r="D9" s="489"/>
      <c r="F9" s="466"/>
      <c r="G9" s="457"/>
      <c r="H9" s="487"/>
      <c r="I9" s="489"/>
      <c r="K9" s="457"/>
      <c r="L9" s="457"/>
      <c r="M9" s="487"/>
      <c r="N9" s="489"/>
    </row>
    <row r="10" spans="1:19" ht="15" customHeight="1">
      <c r="A10" s="146" t="s">
        <v>5</v>
      </c>
      <c r="B10" s="474" t="s">
        <v>145</v>
      </c>
      <c r="C10" s="475"/>
      <c r="D10" s="476"/>
      <c r="F10" s="80" t="s">
        <v>5</v>
      </c>
      <c r="G10" s="474" t="s">
        <v>129</v>
      </c>
      <c r="H10" s="475"/>
      <c r="I10" s="476"/>
      <c r="K10" s="146" t="s">
        <v>5</v>
      </c>
      <c r="L10" s="474" t="s">
        <v>129</v>
      </c>
      <c r="M10" s="475"/>
      <c r="N10" s="476"/>
    </row>
    <row r="11" spans="1:19" ht="15" customHeight="1">
      <c r="A11" s="465" t="s">
        <v>136</v>
      </c>
      <c r="B11" s="456" t="s">
        <v>137</v>
      </c>
      <c r="C11" s="473"/>
      <c r="D11" s="488"/>
      <c r="F11" s="456" t="s">
        <v>136</v>
      </c>
      <c r="G11" s="456" t="s">
        <v>137</v>
      </c>
      <c r="H11" s="473"/>
      <c r="I11" s="488"/>
      <c r="K11" s="465" t="s">
        <v>136</v>
      </c>
      <c r="L11" s="456" t="s">
        <v>137</v>
      </c>
      <c r="M11" s="473"/>
      <c r="N11" s="488"/>
    </row>
    <row r="12" spans="1:19" ht="15" customHeight="1">
      <c r="A12" s="466"/>
      <c r="B12" s="457"/>
      <c r="C12" s="487"/>
      <c r="D12" s="489"/>
      <c r="F12" s="457"/>
      <c r="G12" s="457"/>
      <c r="H12" s="487"/>
      <c r="I12" s="489"/>
      <c r="K12" s="466"/>
      <c r="L12" s="457"/>
      <c r="M12" s="487"/>
      <c r="N12" s="489"/>
    </row>
    <row r="13" spans="1:19" ht="15" customHeight="1">
      <c r="A13" s="80" t="s">
        <v>6</v>
      </c>
      <c r="B13" s="474" t="s">
        <v>129</v>
      </c>
      <c r="C13" s="475"/>
      <c r="D13" s="476"/>
      <c r="F13" s="146" t="s">
        <v>6</v>
      </c>
      <c r="G13" s="474" t="s">
        <v>129</v>
      </c>
      <c r="H13" s="475"/>
      <c r="I13" s="476"/>
      <c r="K13" s="80" t="s">
        <v>6</v>
      </c>
      <c r="L13" s="474" t="s">
        <v>129</v>
      </c>
      <c r="M13" s="475"/>
      <c r="N13" s="476"/>
    </row>
    <row r="14" spans="1:19" ht="15" customHeight="1">
      <c r="A14" s="81" t="s">
        <v>123</v>
      </c>
      <c r="B14" s="485" t="s">
        <v>138</v>
      </c>
      <c r="C14" s="486"/>
      <c r="D14" s="155"/>
      <c r="F14" s="154" t="s">
        <v>123</v>
      </c>
      <c r="G14" s="456" t="s">
        <v>138</v>
      </c>
      <c r="H14" s="473"/>
      <c r="I14" s="114"/>
      <c r="K14" s="81" t="s">
        <v>123</v>
      </c>
      <c r="L14" s="456" t="s">
        <v>138</v>
      </c>
      <c r="M14" s="473"/>
      <c r="N14" s="156"/>
      <c r="O14" s="5"/>
    </row>
    <row r="15" spans="1:19" ht="15" customHeight="1">
      <c r="A15" s="113" t="s">
        <v>339</v>
      </c>
      <c r="B15" s="470" t="s">
        <v>129</v>
      </c>
      <c r="C15" s="471"/>
      <c r="D15" s="472"/>
      <c r="F15" s="82" t="s">
        <v>342</v>
      </c>
      <c r="G15" s="474" t="s">
        <v>129</v>
      </c>
      <c r="H15" s="475"/>
      <c r="I15" s="476"/>
      <c r="K15" s="113" t="s">
        <v>109</v>
      </c>
      <c r="L15" s="474" t="s">
        <v>129</v>
      </c>
      <c r="M15" s="475"/>
      <c r="N15" s="476"/>
    </row>
    <row r="16" spans="1:19" ht="15" customHeight="1">
      <c r="A16" s="456" t="s">
        <v>340</v>
      </c>
      <c r="B16" s="68" t="s">
        <v>179</v>
      </c>
      <c r="C16" s="62"/>
      <c r="D16" s="69" t="s">
        <v>181</v>
      </c>
      <c r="F16" s="456" t="s">
        <v>341</v>
      </c>
      <c r="G16" s="68" t="s">
        <v>179</v>
      </c>
      <c r="H16" s="62"/>
      <c r="I16" s="69" t="s">
        <v>181</v>
      </c>
      <c r="K16" s="456" t="s">
        <v>122</v>
      </c>
      <c r="L16" s="68" t="s">
        <v>179</v>
      </c>
      <c r="M16" s="62"/>
      <c r="N16" s="69" t="s">
        <v>181</v>
      </c>
    </row>
    <row r="17" spans="1:14" ht="15" customHeight="1">
      <c r="A17" s="457"/>
      <c r="B17" s="68" t="s">
        <v>114</v>
      </c>
      <c r="C17" s="15"/>
      <c r="D17" s="111" t="s">
        <v>115</v>
      </c>
      <c r="F17" s="457"/>
      <c r="G17" s="68" t="s">
        <v>114</v>
      </c>
      <c r="H17" s="15"/>
      <c r="I17" s="111" t="s">
        <v>115</v>
      </c>
      <c r="K17" s="457"/>
      <c r="L17" s="68" t="s">
        <v>114</v>
      </c>
      <c r="M17" s="15"/>
      <c r="N17" s="111" t="s">
        <v>115</v>
      </c>
    </row>
    <row r="18" spans="1:14" ht="15" customHeight="1">
      <c r="A18" s="457"/>
      <c r="B18" s="477" t="s">
        <v>142</v>
      </c>
      <c r="C18" s="490"/>
      <c r="D18" s="483" t="s">
        <v>143</v>
      </c>
      <c r="F18" s="457"/>
      <c r="G18" s="477" t="s">
        <v>142</v>
      </c>
      <c r="H18" s="479"/>
      <c r="I18" s="483" t="s">
        <v>143</v>
      </c>
      <c r="K18" s="457"/>
      <c r="L18" s="477" t="s">
        <v>142</v>
      </c>
      <c r="M18" s="479"/>
      <c r="N18" s="483" t="s">
        <v>143</v>
      </c>
    </row>
    <row r="19" spans="1:14" ht="15" customHeight="1">
      <c r="A19" s="457"/>
      <c r="B19" s="478"/>
      <c r="C19" s="491"/>
      <c r="D19" s="484"/>
      <c r="F19" s="457"/>
      <c r="G19" s="478"/>
      <c r="H19" s="480"/>
      <c r="I19" s="484"/>
      <c r="K19" s="457"/>
      <c r="L19" s="478"/>
      <c r="M19" s="480"/>
      <c r="N19" s="484"/>
    </row>
    <row r="20" spans="1:14" ht="15" customHeight="1">
      <c r="A20" s="457"/>
      <c r="B20" s="68" t="s">
        <v>130</v>
      </c>
      <c r="C20" s="64"/>
      <c r="D20" s="111" t="s">
        <v>134</v>
      </c>
      <c r="F20" s="457"/>
      <c r="G20" s="68" t="s">
        <v>130</v>
      </c>
      <c r="H20" s="64"/>
      <c r="I20" s="111" t="s">
        <v>134</v>
      </c>
      <c r="K20" s="457"/>
      <c r="L20" s="68" t="s">
        <v>130</v>
      </c>
      <c r="M20" s="64"/>
      <c r="N20" s="111" t="s">
        <v>134</v>
      </c>
    </row>
    <row r="21" spans="1:14" ht="15" customHeight="1">
      <c r="A21" s="457"/>
      <c r="B21" s="68" t="s">
        <v>131</v>
      </c>
      <c r="C21" s="62"/>
      <c r="D21" s="111" t="s">
        <v>133</v>
      </c>
      <c r="F21" s="457"/>
      <c r="G21" s="68" t="s">
        <v>131</v>
      </c>
      <c r="H21" s="62"/>
      <c r="I21" s="111" t="s">
        <v>133</v>
      </c>
      <c r="K21" s="457"/>
      <c r="L21" s="68" t="s">
        <v>131</v>
      </c>
      <c r="M21" s="62"/>
      <c r="N21" s="111" t="s">
        <v>133</v>
      </c>
    </row>
    <row r="22" spans="1:14" ht="15" customHeight="1">
      <c r="A22" s="457"/>
      <c r="B22" s="70" t="s">
        <v>110</v>
      </c>
      <c r="C22" s="400"/>
      <c r="D22" s="111" t="s">
        <v>111</v>
      </c>
      <c r="F22" s="457"/>
      <c r="G22" s="70" t="s">
        <v>110</v>
      </c>
      <c r="H22" s="15"/>
      <c r="I22" s="111" t="s">
        <v>111</v>
      </c>
      <c r="K22" s="457"/>
      <c r="L22" s="70" t="s">
        <v>110</v>
      </c>
      <c r="M22" s="15"/>
      <c r="N22" s="111" t="s">
        <v>111</v>
      </c>
    </row>
    <row r="23" spans="1:14" ht="15" customHeight="1">
      <c r="A23" s="457"/>
      <c r="B23" s="70" t="s">
        <v>112</v>
      </c>
      <c r="C23" s="15"/>
      <c r="D23" s="111" t="s">
        <v>127</v>
      </c>
      <c r="F23" s="457"/>
      <c r="G23" s="70" t="s">
        <v>112</v>
      </c>
      <c r="H23" s="15"/>
      <c r="I23" s="111" t="s">
        <v>127</v>
      </c>
      <c r="K23" s="457"/>
      <c r="L23" s="70" t="s">
        <v>112</v>
      </c>
      <c r="M23" s="15"/>
      <c r="N23" s="111" t="s">
        <v>127</v>
      </c>
    </row>
    <row r="24" spans="1:14" ht="15" customHeight="1">
      <c r="A24" s="457"/>
      <c r="B24" s="70" t="s">
        <v>132</v>
      </c>
      <c r="C24" s="15"/>
      <c r="D24" s="111" t="s">
        <v>178</v>
      </c>
      <c r="F24" s="457"/>
      <c r="G24" s="70" t="s">
        <v>132</v>
      </c>
      <c r="H24" s="15"/>
      <c r="I24" s="111" t="s">
        <v>178</v>
      </c>
      <c r="K24" s="457"/>
      <c r="L24" s="70" t="s">
        <v>132</v>
      </c>
      <c r="M24" s="15"/>
      <c r="N24" s="111" t="s">
        <v>178</v>
      </c>
    </row>
    <row r="25" spans="1:14" ht="15" customHeight="1">
      <c r="A25" s="458"/>
      <c r="B25" s="71" t="s">
        <v>126</v>
      </c>
      <c r="C25" s="63"/>
      <c r="D25" s="112" t="s">
        <v>128</v>
      </c>
      <c r="F25" s="458"/>
      <c r="G25" s="71" t="s">
        <v>126</v>
      </c>
      <c r="H25" s="63" t="e">
        <f>ROUND(H21/H24,0)</f>
        <v>#DIV/0!</v>
      </c>
      <c r="I25" s="112" t="s">
        <v>128</v>
      </c>
      <c r="K25" s="458"/>
      <c r="L25" s="71" t="s">
        <v>126</v>
      </c>
      <c r="M25" s="63">
        <v>0</v>
      </c>
      <c r="N25" s="112" t="s">
        <v>128</v>
      </c>
    </row>
    <row r="26" spans="1:14" ht="15" customHeight="1">
      <c r="A26" s="82" t="s">
        <v>221</v>
      </c>
      <c r="B26" s="470" t="s">
        <v>129</v>
      </c>
      <c r="C26" s="471"/>
      <c r="D26" s="472"/>
      <c r="F26" s="82" t="s">
        <v>343</v>
      </c>
      <c r="G26" s="470" t="s">
        <v>129</v>
      </c>
      <c r="H26" s="471"/>
      <c r="I26" s="472"/>
      <c r="K26" s="82" t="s">
        <v>221</v>
      </c>
      <c r="L26" s="470" t="s">
        <v>129</v>
      </c>
      <c r="M26" s="471"/>
      <c r="N26" s="472"/>
    </row>
    <row r="27" spans="1:14" ht="15" customHeight="1">
      <c r="A27" s="456" t="s">
        <v>222</v>
      </c>
      <c r="B27" s="68" t="s">
        <v>179</v>
      </c>
      <c r="C27" s="62"/>
      <c r="D27" s="69" t="s">
        <v>181</v>
      </c>
      <c r="F27" s="456" t="s">
        <v>222</v>
      </c>
      <c r="G27" s="68" t="s">
        <v>179</v>
      </c>
      <c r="H27" s="62"/>
      <c r="I27" s="69" t="s">
        <v>181</v>
      </c>
      <c r="K27" s="456" t="s">
        <v>222</v>
      </c>
      <c r="L27" s="68" t="s">
        <v>179</v>
      </c>
      <c r="M27" s="62"/>
      <c r="N27" s="69" t="s">
        <v>181</v>
      </c>
    </row>
    <row r="28" spans="1:14" ht="15" customHeight="1">
      <c r="A28" s="457"/>
      <c r="B28" s="68" t="s">
        <v>114</v>
      </c>
      <c r="C28" s="15"/>
      <c r="D28" s="111" t="s">
        <v>115</v>
      </c>
      <c r="F28" s="457"/>
      <c r="G28" s="68" t="s">
        <v>114</v>
      </c>
      <c r="H28" s="15"/>
      <c r="I28" s="111" t="s">
        <v>115</v>
      </c>
      <c r="K28" s="457"/>
      <c r="L28" s="68" t="s">
        <v>114</v>
      </c>
      <c r="M28" s="15"/>
      <c r="N28" s="111" t="s">
        <v>115</v>
      </c>
    </row>
    <row r="29" spans="1:14" ht="15" customHeight="1">
      <c r="A29" s="457"/>
      <c r="B29" s="477" t="s">
        <v>142</v>
      </c>
      <c r="C29" s="479"/>
      <c r="D29" s="483" t="s">
        <v>143</v>
      </c>
      <c r="F29" s="457"/>
      <c r="G29" s="477" t="s">
        <v>142</v>
      </c>
      <c r="H29" s="479"/>
      <c r="I29" s="483" t="s">
        <v>143</v>
      </c>
      <c r="K29" s="457"/>
      <c r="L29" s="477" t="s">
        <v>142</v>
      </c>
      <c r="M29" s="479"/>
      <c r="N29" s="483" t="s">
        <v>143</v>
      </c>
    </row>
    <row r="30" spans="1:14" ht="15" customHeight="1">
      <c r="A30" s="457"/>
      <c r="B30" s="478"/>
      <c r="C30" s="480"/>
      <c r="D30" s="484"/>
      <c r="F30" s="457"/>
      <c r="G30" s="478"/>
      <c r="H30" s="480"/>
      <c r="I30" s="484"/>
      <c r="K30" s="457"/>
      <c r="L30" s="478"/>
      <c r="M30" s="480"/>
      <c r="N30" s="484"/>
    </row>
    <row r="31" spans="1:14" ht="15" customHeight="1">
      <c r="A31" s="457"/>
      <c r="B31" s="68" t="s">
        <v>130</v>
      </c>
      <c r="C31" s="64"/>
      <c r="D31" s="111" t="s">
        <v>134</v>
      </c>
      <c r="F31" s="457"/>
      <c r="G31" s="68" t="s">
        <v>130</v>
      </c>
      <c r="H31" s="64"/>
      <c r="I31" s="111" t="s">
        <v>134</v>
      </c>
      <c r="K31" s="457"/>
      <c r="L31" s="68" t="s">
        <v>130</v>
      </c>
      <c r="M31" s="64"/>
      <c r="N31" s="111" t="s">
        <v>134</v>
      </c>
    </row>
    <row r="32" spans="1:14" ht="15" customHeight="1">
      <c r="A32" s="457"/>
      <c r="B32" s="68" t="s">
        <v>131</v>
      </c>
      <c r="C32" s="62"/>
      <c r="D32" s="111" t="s">
        <v>133</v>
      </c>
      <c r="F32" s="457"/>
      <c r="G32" s="68" t="s">
        <v>131</v>
      </c>
      <c r="H32" s="62"/>
      <c r="I32" s="111" t="s">
        <v>133</v>
      </c>
      <c r="K32" s="457"/>
      <c r="L32" s="68" t="s">
        <v>131</v>
      </c>
      <c r="M32" s="62"/>
      <c r="N32" s="111" t="s">
        <v>133</v>
      </c>
    </row>
    <row r="33" spans="1:14" ht="15" customHeight="1">
      <c r="A33" s="457"/>
      <c r="B33" s="70" t="s">
        <v>110</v>
      </c>
      <c r="C33" s="15"/>
      <c r="D33" s="111" t="s">
        <v>174</v>
      </c>
      <c r="F33" s="457"/>
      <c r="G33" s="70" t="s">
        <v>110</v>
      </c>
      <c r="H33" s="15"/>
      <c r="I33" s="111" t="s">
        <v>174</v>
      </c>
      <c r="K33" s="457"/>
      <c r="L33" s="70" t="s">
        <v>110</v>
      </c>
      <c r="M33" s="15"/>
      <c r="N33" s="111" t="s">
        <v>174</v>
      </c>
    </row>
    <row r="34" spans="1:14" ht="15" customHeight="1">
      <c r="A34" s="457"/>
      <c r="B34" s="70" t="s">
        <v>112</v>
      </c>
      <c r="C34" s="15"/>
      <c r="D34" s="111" t="s">
        <v>127</v>
      </c>
      <c r="F34" s="457"/>
      <c r="G34" s="70" t="s">
        <v>112</v>
      </c>
      <c r="H34" s="15"/>
      <c r="I34" s="111" t="s">
        <v>127</v>
      </c>
      <c r="K34" s="457"/>
      <c r="L34" s="70" t="s">
        <v>112</v>
      </c>
      <c r="M34" s="15"/>
      <c r="N34" s="111" t="s">
        <v>127</v>
      </c>
    </row>
    <row r="35" spans="1:14" ht="15" customHeight="1">
      <c r="A35" s="457"/>
      <c r="B35" s="70" t="s">
        <v>132</v>
      </c>
      <c r="C35" s="15"/>
      <c r="D35" s="111" t="s">
        <v>178</v>
      </c>
      <c r="F35" s="457"/>
      <c r="G35" s="70" t="s">
        <v>132</v>
      </c>
      <c r="H35" s="15"/>
      <c r="I35" s="111" t="s">
        <v>178</v>
      </c>
      <c r="K35" s="457"/>
      <c r="L35" s="70" t="s">
        <v>132</v>
      </c>
      <c r="M35" s="15"/>
      <c r="N35" s="111" t="s">
        <v>178</v>
      </c>
    </row>
    <row r="36" spans="1:14" ht="15" customHeight="1">
      <c r="A36" s="458"/>
      <c r="B36" s="71" t="s">
        <v>175</v>
      </c>
      <c r="C36" s="63"/>
      <c r="D36" s="112" t="s">
        <v>128</v>
      </c>
      <c r="F36" s="458"/>
      <c r="G36" s="71" t="s">
        <v>175</v>
      </c>
      <c r="H36" s="63" t="e">
        <f>ROUND(H32/H35,0)</f>
        <v>#DIV/0!</v>
      </c>
      <c r="I36" s="112" t="s">
        <v>128</v>
      </c>
      <c r="K36" s="458"/>
      <c r="L36" s="71" t="s">
        <v>175</v>
      </c>
      <c r="M36" s="63">
        <v>0</v>
      </c>
      <c r="N36" s="112" t="s">
        <v>128</v>
      </c>
    </row>
    <row r="37" spans="1:14" ht="15" customHeight="1">
      <c r="A37" s="83" t="s">
        <v>117</v>
      </c>
      <c r="B37" s="470" t="s">
        <v>129</v>
      </c>
      <c r="C37" s="471"/>
      <c r="D37" s="472"/>
      <c r="F37" s="83" t="s">
        <v>117</v>
      </c>
      <c r="G37" s="470" t="s">
        <v>129</v>
      </c>
      <c r="H37" s="471"/>
      <c r="I37" s="472"/>
      <c r="K37" s="83" t="s">
        <v>117</v>
      </c>
      <c r="L37" s="470" t="s">
        <v>129</v>
      </c>
      <c r="M37" s="471"/>
      <c r="N37" s="472"/>
    </row>
    <row r="38" spans="1:14" ht="15" customHeight="1">
      <c r="A38" s="456" t="s">
        <v>124</v>
      </c>
      <c r="B38" s="68" t="s">
        <v>179</v>
      </c>
      <c r="C38" s="62"/>
      <c r="D38" s="69" t="s">
        <v>181</v>
      </c>
      <c r="F38" s="456" t="s">
        <v>124</v>
      </c>
      <c r="G38" s="68" t="s">
        <v>344</v>
      </c>
      <c r="H38" s="62"/>
      <c r="I38" s="69" t="s">
        <v>181</v>
      </c>
      <c r="K38" s="456" t="s">
        <v>124</v>
      </c>
      <c r="L38" s="68" t="s">
        <v>179</v>
      </c>
      <c r="M38" s="62"/>
      <c r="N38" s="69" t="s">
        <v>181</v>
      </c>
    </row>
    <row r="39" spans="1:14" ht="15" customHeight="1">
      <c r="A39" s="457"/>
      <c r="B39" s="68" t="s">
        <v>114</v>
      </c>
      <c r="C39" s="15"/>
      <c r="D39" s="111" t="s">
        <v>115</v>
      </c>
      <c r="F39" s="457"/>
      <c r="G39" s="68" t="s">
        <v>114</v>
      </c>
      <c r="H39" s="15"/>
      <c r="I39" s="111" t="s">
        <v>115</v>
      </c>
      <c r="K39" s="457"/>
      <c r="L39" s="68" t="s">
        <v>114</v>
      </c>
      <c r="M39" s="15"/>
      <c r="N39" s="111" t="s">
        <v>115</v>
      </c>
    </row>
    <row r="40" spans="1:14" ht="15" customHeight="1">
      <c r="A40" s="457"/>
      <c r="B40" s="477" t="s">
        <v>142</v>
      </c>
      <c r="C40" s="479"/>
      <c r="D40" s="483" t="s">
        <v>143</v>
      </c>
      <c r="F40" s="457"/>
      <c r="G40" s="477" t="s">
        <v>142</v>
      </c>
      <c r="H40" s="479"/>
      <c r="I40" s="483" t="s">
        <v>143</v>
      </c>
      <c r="K40" s="457"/>
      <c r="L40" s="477" t="s">
        <v>142</v>
      </c>
      <c r="M40" s="479"/>
      <c r="N40" s="483" t="s">
        <v>143</v>
      </c>
    </row>
    <row r="41" spans="1:14" ht="15" customHeight="1">
      <c r="A41" s="457"/>
      <c r="B41" s="478"/>
      <c r="C41" s="480"/>
      <c r="D41" s="484"/>
      <c r="F41" s="457"/>
      <c r="G41" s="478"/>
      <c r="H41" s="480"/>
      <c r="I41" s="484"/>
      <c r="K41" s="457"/>
      <c r="L41" s="478"/>
      <c r="M41" s="480"/>
      <c r="N41" s="484"/>
    </row>
    <row r="42" spans="1:14" ht="15" customHeight="1">
      <c r="A42" s="457"/>
      <c r="B42" s="68" t="s">
        <v>130</v>
      </c>
      <c r="C42" s="64"/>
      <c r="D42" s="111" t="s">
        <v>134</v>
      </c>
      <c r="F42" s="457"/>
      <c r="G42" s="68" t="s">
        <v>130</v>
      </c>
      <c r="H42" s="64"/>
      <c r="I42" s="111" t="s">
        <v>134</v>
      </c>
      <c r="K42" s="457"/>
      <c r="L42" s="68" t="s">
        <v>130</v>
      </c>
      <c r="M42" s="64"/>
      <c r="N42" s="111" t="s">
        <v>134</v>
      </c>
    </row>
    <row r="43" spans="1:14" ht="15" customHeight="1">
      <c r="A43" s="457"/>
      <c r="B43" s="68" t="s">
        <v>131</v>
      </c>
      <c r="C43" s="65"/>
      <c r="D43" s="111" t="s">
        <v>133</v>
      </c>
      <c r="F43" s="457"/>
      <c r="G43" s="68" t="s">
        <v>131</v>
      </c>
      <c r="H43" s="65"/>
      <c r="I43" s="111" t="s">
        <v>133</v>
      </c>
      <c r="K43" s="457"/>
      <c r="L43" s="68" t="s">
        <v>131</v>
      </c>
      <c r="M43" s="62"/>
      <c r="N43" s="111" t="s">
        <v>133</v>
      </c>
    </row>
    <row r="44" spans="1:14" ht="15" customHeight="1">
      <c r="A44" s="457"/>
      <c r="B44" s="70" t="s">
        <v>110</v>
      </c>
      <c r="C44" s="15"/>
      <c r="D44" s="111" t="s">
        <v>177</v>
      </c>
      <c r="F44" s="457"/>
      <c r="G44" s="70" t="s">
        <v>110</v>
      </c>
      <c r="H44" s="15"/>
      <c r="I44" s="111" t="s">
        <v>177</v>
      </c>
      <c r="K44" s="457"/>
      <c r="L44" s="70" t="s">
        <v>110</v>
      </c>
      <c r="M44" s="15"/>
      <c r="N44" s="111" t="s">
        <v>177</v>
      </c>
    </row>
    <row r="45" spans="1:14" ht="15" customHeight="1">
      <c r="A45" s="457"/>
      <c r="B45" s="70" t="s">
        <v>112</v>
      </c>
      <c r="C45" s="66"/>
      <c r="D45" s="111" t="s">
        <v>127</v>
      </c>
      <c r="F45" s="457"/>
      <c r="G45" s="70" t="s">
        <v>112</v>
      </c>
      <c r="H45" s="15"/>
      <c r="I45" s="111" t="s">
        <v>127</v>
      </c>
      <c r="K45" s="457"/>
      <c r="L45" s="70" t="s">
        <v>112</v>
      </c>
      <c r="M45" s="15"/>
      <c r="N45" s="111" t="s">
        <v>127</v>
      </c>
    </row>
    <row r="46" spans="1:14" ht="15" customHeight="1">
      <c r="A46" s="457"/>
      <c r="B46" s="70" t="s">
        <v>132</v>
      </c>
      <c r="C46" s="15"/>
      <c r="D46" s="111" t="s">
        <v>178</v>
      </c>
      <c r="F46" s="457"/>
      <c r="G46" s="70" t="s">
        <v>132</v>
      </c>
      <c r="H46" s="15"/>
      <c r="I46" s="111" t="s">
        <v>178</v>
      </c>
      <c r="K46" s="457"/>
      <c r="L46" s="70" t="s">
        <v>132</v>
      </c>
      <c r="M46" s="15"/>
      <c r="N46" s="111" t="s">
        <v>178</v>
      </c>
    </row>
    <row r="47" spans="1:14" ht="15" customHeight="1">
      <c r="A47" s="458"/>
      <c r="B47" s="71" t="s">
        <v>176</v>
      </c>
      <c r="C47" s="63"/>
      <c r="D47" s="112" t="s">
        <v>128</v>
      </c>
      <c r="F47" s="458"/>
      <c r="G47" s="71" t="s">
        <v>176</v>
      </c>
      <c r="H47" s="63" t="e">
        <f>ROUND(H43/H46,0)</f>
        <v>#DIV/0!</v>
      </c>
      <c r="I47" s="112" t="s">
        <v>128</v>
      </c>
      <c r="K47" s="458"/>
      <c r="L47" s="71" t="s">
        <v>176</v>
      </c>
      <c r="M47" s="63">
        <v>0</v>
      </c>
      <c r="N47" s="112" t="s">
        <v>128</v>
      </c>
    </row>
    <row r="48" spans="1:14" ht="15" customHeight="1">
      <c r="A48" s="82" t="s">
        <v>118</v>
      </c>
      <c r="B48" s="470" t="s">
        <v>129</v>
      </c>
      <c r="C48" s="471"/>
      <c r="D48" s="472"/>
      <c r="F48" s="82" t="s">
        <v>118</v>
      </c>
      <c r="G48" s="470" t="s">
        <v>129</v>
      </c>
      <c r="H48" s="471"/>
      <c r="I48" s="472"/>
      <c r="K48" s="82" t="s">
        <v>118</v>
      </c>
      <c r="L48" s="470" t="s">
        <v>129</v>
      </c>
      <c r="M48" s="471"/>
      <c r="N48" s="472"/>
    </row>
    <row r="49" spans="1:14" ht="15" customHeight="1">
      <c r="A49" s="81" t="s">
        <v>125</v>
      </c>
      <c r="B49" s="73"/>
      <c r="C49" s="63">
        <v>0</v>
      </c>
      <c r="D49" s="74"/>
      <c r="F49" s="81" t="s">
        <v>125</v>
      </c>
      <c r="G49" s="73"/>
      <c r="H49" s="63">
        <v>0</v>
      </c>
      <c r="I49" s="74"/>
      <c r="K49" s="81" t="s">
        <v>125</v>
      </c>
      <c r="L49" s="73"/>
      <c r="M49" s="63">
        <v>0</v>
      </c>
      <c r="N49" s="74"/>
    </row>
    <row r="50" spans="1:14" ht="15" customHeight="1">
      <c r="A50" s="113" t="s">
        <v>116</v>
      </c>
      <c r="B50" s="474" t="s">
        <v>129</v>
      </c>
      <c r="C50" s="475"/>
      <c r="D50" s="476"/>
      <c r="F50" s="113" t="s">
        <v>116</v>
      </c>
      <c r="G50" s="474" t="s">
        <v>129</v>
      </c>
      <c r="H50" s="475"/>
      <c r="I50" s="476"/>
      <c r="K50" s="113" t="s">
        <v>116</v>
      </c>
      <c r="L50" s="474" t="s">
        <v>129</v>
      </c>
      <c r="M50" s="475"/>
      <c r="N50" s="476"/>
    </row>
    <row r="51" spans="1:14" ht="15" customHeight="1">
      <c r="A51" s="456" t="s">
        <v>113</v>
      </c>
      <c r="B51" s="68" t="s">
        <v>179</v>
      </c>
      <c r="C51" s="401"/>
      <c r="D51" s="69" t="s">
        <v>181</v>
      </c>
      <c r="F51" s="456" t="s">
        <v>113</v>
      </c>
      <c r="G51" s="68" t="s">
        <v>179</v>
      </c>
      <c r="H51" s="62"/>
      <c r="I51" s="69" t="s">
        <v>181</v>
      </c>
      <c r="K51" s="456" t="s">
        <v>113</v>
      </c>
      <c r="L51" s="68" t="s">
        <v>179</v>
      </c>
      <c r="M51" s="62"/>
      <c r="N51" s="69" t="s">
        <v>181</v>
      </c>
    </row>
    <row r="52" spans="1:14" ht="15" customHeight="1">
      <c r="A52" s="457"/>
      <c r="B52" s="68" t="s">
        <v>114</v>
      </c>
      <c r="C52" s="15"/>
      <c r="D52" s="69" t="s">
        <v>115</v>
      </c>
      <c r="F52" s="457"/>
      <c r="G52" s="68" t="s">
        <v>114</v>
      </c>
      <c r="H52" s="15"/>
      <c r="I52" s="69" t="s">
        <v>115</v>
      </c>
      <c r="K52" s="457"/>
      <c r="L52" s="68" t="s">
        <v>114</v>
      </c>
      <c r="M52" s="15"/>
      <c r="N52" s="69" t="s">
        <v>115</v>
      </c>
    </row>
    <row r="53" spans="1:14" ht="15" customHeight="1">
      <c r="A53" s="457"/>
      <c r="B53" s="68" t="s">
        <v>130</v>
      </c>
      <c r="C53" s="64"/>
      <c r="D53" s="111" t="s">
        <v>134</v>
      </c>
      <c r="F53" s="457"/>
      <c r="G53" s="68" t="s">
        <v>130</v>
      </c>
      <c r="H53" s="64"/>
      <c r="I53" s="111" t="s">
        <v>134</v>
      </c>
      <c r="K53" s="457"/>
      <c r="L53" s="68" t="s">
        <v>130</v>
      </c>
      <c r="M53" s="64"/>
      <c r="N53" s="111" t="s">
        <v>134</v>
      </c>
    </row>
    <row r="54" spans="1:14" ht="15" customHeight="1">
      <c r="A54" s="457"/>
      <c r="B54" s="68" t="s">
        <v>131</v>
      </c>
      <c r="C54" s="62"/>
      <c r="D54" s="111" t="s">
        <v>133</v>
      </c>
      <c r="F54" s="457"/>
      <c r="G54" s="68" t="s">
        <v>131</v>
      </c>
      <c r="H54" s="62"/>
      <c r="I54" s="111" t="s">
        <v>133</v>
      </c>
      <c r="K54" s="457"/>
      <c r="L54" s="68" t="s">
        <v>131</v>
      </c>
      <c r="M54" s="62"/>
      <c r="N54" s="111" t="s">
        <v>133</v>
      </c>
    </row>
    <row r="55" spans="1:14" ht="15" customHeight="1">
      <c r="A55" s="457"/>
      <c r="B55" s="70" t="s">
        <v>110</v>
      </c>
      <c r="C55" s="15"/>
      <c r="D55" s="69" t="s">
        <v>111</v>
      </c>
      <c r="F55" s="457"/>
      <c r="G55" s="70" t="s">
        <v>110</v>
      </c>
      <c r="H55" s="15"/>
      <c r="I55" s="69" t="s">
        <v>111</v>
      </c>
      <c r="K55" s="457"/>
      <c r="L55" s="70" t="s">
        <v>110</v>
      </c>
      <c r="M55" s="15"/>
      <c r="N55" s="69" t="s">
        <v>111</v>
      </c>
    </row>
    <row r="56" spans="1:14" ht="15" customHeight="1">
      <c r="A56" s="457"/>
      <c r="B56" s="70" t="s">
        <v>112</v>
      </c>
      <c r="C56" s="15"/>
      <c r="D56" s="69" t="s">
        <v>127</v>
      </c>
      <c r="F56" s="457"/>
      <c r="G56" s="70" t="s">
        <v>112</v>
      </c>
      <c r="H56" s="15"/>
      <c r="I56" s="69" t="s">
        <v>127</v>
      </c>
      <c r="K56" s="457"/>
      <c r="L56" s="70" t="s">
        <v>112</v>
      </c>
      <c r="M56" s="15"/>
      <c r="N56" s="69" t="s">
        <v>127</v>
      </c>
    </row>
    <row r="57" spans="1:14" ht="15" customHeight="1">
      <c r="A57" s="457"/>
      <c r="B57" s="70" t="s">
        <v>132</v>
      </c>
      <c r="C57" s="15"/>
      <c r="D57" s="111" t="s">
        <v>178</v>
      </c>
      <c r="F57" s="457"/>
      <c r="G57" s="70" t="s">
        <v>132</v>
      </c>
      <c r="H57" s="15"/>
      <c r="I57" s="111" t="s">
        <v>178</v>
      </c>
      <c r="K57" s="457"/>
      <c r="L57" s="70" t="s">
        <v>132</v>
      </c>
      <c r="M57" s="15"/>
      <c r="N57" s="111" t="s">
        <v>178</v>
      </c>
    </row>
    <row r="58" spans="1:14" ht="15" customHeight="1">
      <c r="A58" s="458"/>
      <c r="B58" s="71" t="s">
        <v>126</v>
      </c>
      <c r="C58" s="63" t="e">
        <f>ROUNDDOWN(C54/C57, 0)</f>
        <v>#DIV/0!</v>
      </c>
      <c r="D58" s="72" t="s">
        <v>128</v>
      </c>
      <c r="F58" s="458"/>
      <c r="G58" s="71" t="s">
        <v>126</v>
      </c>
      <c r="H58" s="63">
        <v>0</v>
      </c>
      <c r="I58" s="72" t="s">
        <v>128</v>
      </c>
      <c r="K58" s="458"/>
      <c r="L58" s="71" t="s">
        <v>126</v>
      </c>
      <c r="M58" s="63">
        <v>0</v>
      </c>
      <c r="N58" s="72" t="s">
        <v>128</v>
      </c>
    </row>
    <row r="59" spans="1:14" ht="15" customHeight="1">
      <c r="A59" s="82" t="s">
        <v>18</v>
      </c>
      <c r="B59" s="470" t="s">
        <v>129</v>
      </c>
      <c r="C59" s="471"/>
      <c r="D59" s="472"/>
      <c r="F59" s="82" t="s">
        <v>18</v>
      </c>
      <c r="G59" s="470" t="s">
        <v>129</v>
      </c>
      <c r="H59" s="471"/>
      <c r="I59" s="472"/>
      <c r="K59" s="82" t="s">
        <v>18</v>
      </c>
      <c r="L59" s="470" t="s">
        <v>129</v>
      </c>
      <c r="M59" s="471"/>
      <c r="N59" s="472"/>
    </row>
    <row r="60" spans="1:14" ht="15" customHeight="1">
      <c r="A60" s="456" t="s">
        <v>203</v>
      </c>
      <c r="B60" s="68" t="s">
        <v>179</v>
      </c>
      <c r="C60" s="62"/>
      <c r="D60" s="69" t="s">
        <v>181</v>
      </c>
      <c r="F60" s="456" t="s">
        <v>203</v>
      </c>
      <c r="G60" s="68" t="s">
        <v>179</v>
      </c>
      <c r="H60" s="62"/>
      <c r="I60" s="69" t="s">
        <v>181</v>
      </c>
      <c r="K60" s="456" t="s">
        <v>203</v>
      </c>
      <c r="L60" s="68" t="s">
        <v>179</v>
      </c>
      <c r="M60" s="62"/>
      <c r="N60" s="69" t="s">
        <v>181</v>
      </c>
    </row>
    <row r="61" spans="1:14" ht="15" customHeight="1">
      <c r="A61" s="457"/>
      <c r="B61" s="68" t="s">
        <v>114</v>
      </c>
      <c r="C61" s="15"/>
      <c r="D61" s="69" t="s">
        <v>115</v>
      </c>
      <c r="F61" s="457"/>
      <c r="G61" s="68" t="s">
        <v>114</v>
      </c>
      <c r="H61" s="15"/>
      <c r="I61" s="69" t="s">
        <v>115</v>
      </c>
      <c r="K61" s="457"/>
      <c r="L61" s="68" t="s">
        <v>114</v>
      </c>
      <c r="M61" s="158"/>
      <c r="N61" s="69" t="s">
        <v>115</v>
      </c>
    </row>
    <row r="62" spans="1:14" ht="15" customHeight="1">
      <c r="A62" s="457"/>
      <c r="B62" s="68" t="s">
        <v>130</v>
      </c>
      <c r="C62" s="64"/>
      <c r="D62" s="111" t="s">
        <v>134</v>
      </c>
      <c r="F62" s="457"/>
      <c r="G62" s="68" t="s">
        <v>130</v>
      </c>
      <c r="H62" s="403"/>
      <c r="I62" s="111" t="s">
        <v>134</v>
      </c>
      <c r="K62" s="457"/>
      <c r="L62" s="68" t="s">
        <v>130</v>
      </c>
      <c r="M62" s="64"/>
      <c r="N62" s="111" t="s">
        <v>134</v>
      </c>
    </row>
    <row r="63" spans="1:14" ht="15" customHeight="1">
      <c r="A63" s="457"/>
      <c r="B63" s="68" t="s">
        <v>131</v>
      </c>
      <c r="C63" s="62"/>
      <c r="D63" s="111" t="s">
        <v>133</v>
      </c>
      <c r="F63" s="457"/>
      <c r="G63" s="68" t="s">
        <v>131</v>
      </c>
      <c r="H63" s="62"/>
      <c r="I63" s="111" t="s">
        <v>133</v>
      </c>
      <c r="K63" s="457"/>
      <c r="L63" s="68" t="s">
        <v>131</v>
      </c>
      <c r="M63" s="62"/>
      <c r="N63" s="111" t="s">
        <v>133</v>
      </c>
    </row>
    <row r="64" spans="1:14" ht="15" customHeight="1">
      <c r="A64" s="457"/>
      <c r="B64" s="70" t="s">
        <v>110</v>
      </c>
      <c r="C64" s="15"/>
      <c r="D64" s="159" t="s">
        <v>180</v>
      </c>
      <c r="F64" s="457"/>
      <c r="G64" s="70" t="s">
        <v>110</v>
      </c>
      <c r="H64" s="15"/>
      <c r="I64" s="159" t="s">
        <v>180</v>
      </c>
      <c r="K64" s="457"/>
      <c r="L64" s="70" t="s">
        <v>110</v>
      </c>
      <c r="M64" s="15"/>
      <c r="N64" s="159" t="s">
        <v>180</v>
      </c>
    </row>
    <row r="65" spans="1:14" ht="15" customHeight="1">
      <c r="A65" s="457"/>
      <c r="B65" s="70" t="s">
        <v>112</v>
      </c>
      <c r="C65" s="15"/>
      <c r="D65" s="69" t="s">
        <v>127</v>
      </c>
      <c r="F65" s="457"/>
      <c r="G65" s="70" t="s">
        <v>112</v>
      </c>
      <c r="H65" s="15"/>
      <c r="I65" s="69" t="s">
        <v>127</v>
      </c>
      <c r="K65" s="457"/>
      <c r="L65" s="70" t="s">
        <v>112</v>
      </c>
      <c r="M65" s="15"/>
      <c r="N65" s="159" t="s">
        <v>127</v>
      </c>
    </row>
    <row r="66" spans="1:14" ht="15" customHeight="1">
      <c r="A66" s="457"/>
      <c r="B66" s="70" t="s">
        <v>132</v>
      </c>
      <c r="C66" s="15"/>
      <c r="D66" s="111" t="s">
        <v>178</v>
      </c>
      <c r="F66" s="457"/>
      <c r="G66" s="70" t="s">
        <v>132</v>
      </c>
      <c r="H66" s="15"/>
      <c r="I66" s="111" t="s">
        <v>178</v>
      </c>
      <c r="K66" s="457"/>
      <c r="L66" s="70" t="s">
        <v>132</v>
      </c>
      <c r="M66" s="15"/>
      <c r="N66" s="111" t="s">
        <v>178</v>
      </c>
    </row>
    <row r="67" spans="1:14" ht="15" customHeight="1">
      <c r="A67" s="458"/>
      <c r="B67" s="71" t="s">
        <v>184</v>
      </c>
      <c r="C67" s="63" t="e">
        <f>ROUNDUP((C63/C66/10), 0)</f>
        <v>#DIV/0!</v>
      </c>
      <c r="D67" s="72" t="s">
        <v>128</v>
      </c>
      <c r="F67" s="458"/>
      <c r="G67" s="71" t="s">
        <v>184</v>
      </c>
      <c r="H67" s="63" t="e">
        <f>ROUND((H63/H66), 0)</f>
        <v>#DIV/0!</v>
      </c>
      <c r="I67" s="72" t="s">
        <v>128</v>
      </c>
      <c r="K67" s="458"/>
      <c r="L67" s="71" t="s">
        <v>184</v>
      </c>
      <c r="M67" s="63" t="e">
        <f>ROUND((M63/M66), 0)</f>
        <v>#DIV/0!</v>
      </c>
      <c r="N67" s="72" t="s">
        <v>128</v>
      </c>
    </row>
    <row r="68" spans="1:14" ht="15" customHeight="1">
      <c r="A68" s="83" t="s">
        <v>11</v>
      </c>
      <c r="B68" s="470" t="s">
        <v>129</v>
      </c>
      <c r="C68" s="471"/>
      <c r="D68" s="472"/>
      <c r="F68" s="83" t="s">
        <v>11</v>
      </c>
      <c r="G68" s="470" t="s">
        <v>129</v>
      </c>
      <c r="H68" s="471"/>
      <c r="I68" s="472"/>
      <c r="K68" s="83" t="s">
        <v>11</v>
      </c>
      <c r="L68" s="470" t="s">
        <v>129</v>
      </c>
      <c r="M68" s="471"/>
      <c r="N68" s="472"/>
    </row>
    <row r="69" spans="1:14" ht="15" customHeight="1">
      <c r="A69" s="456" t="s">
        <v>204</v>
      </c>
      <c r="B69" s="68" t="s">
        <v>179</v>
      </c>
      <c r="C69" s="62"/>
      <c r="D69" s="69" t="s">
        <v>181</v>
      </c>
      <c r="F69" s="456" t="s">
        <v>204</v>
      </c>
      <c r="G69" s="68" t="s">
        <v>179</v>
      </c>
      <c r="H69" s="62"/>
      <c r="I69" s="69" t="s">
        <v>181</v>
      </c>
      <c r="K69" s="456" t="s">
        <v>346</v>
      </c>
      <c r="L69" s="68" t="s">
        <v>179</v>
      </c>
      <c r="M69" s="65"/>
      <c r="N69" s="69" t="s">
        <v>181</v>
      </c>
    </row>
    <row r="70" spans="1:14" ht="15" customHeight="1">
      <c r="A70" s="457"/>
      <c r="B70" s="68" t="s">
        <v>114</v>
      </c>
      <c r="C70" s="15"/>
      <c r="D70" s="69" t="s">
        <v>115</v>
      </c>
      <c r="F70" s="457"/>
      <c r="G70" s="68" t="s">
        <v>114</v>
      </c>
      <c r="H70" s="15"/>
      <c r="I70" s="69" t="s">
        <v>115</v>
      </c>
      <c r="K70" s="457"/>
      <c r="L70" s="68" t="s">
        <v>114</v>
      </c>
      <c r="M70" s="158"/>
      <c r="N70" s="69" t="s">
        <v>115</v>
      </c>
    </row>
    <row r="71" spans="1:14" ht="15" customHeight="1">
      <c r="A71" s="457"/>
      <c r="B71" s="68" t="s">
        <v>130</v>
      </c>
      <c r="C71" s="64"/>
      <c r="D71" s="111" t="s">
        <v>134</v>
      </c>
      <c r="F71" s="457"/>
      <c r="G71" s="68" t="s">
        <v>130</v>
      </c>
      <c r="H71" s="64"/>
      <c r="I71" s="111" t="s">
        <v>134</v>
      </c>
      <c r="K71" s="457"/>
      <c r="L71" s="68" t="s">
        <v>130</v>
      </c>
      <c r="M71" s="64"/>
      <c r="N71" s="111" t="s">
        <v>134</v>
      </c>
    </row>
    <row r="72" spans="1:14" ht="15" customHeight="1">
      <c r="A72" s="457"/>
      <c r="B72" s="68" t="s">
        <v>131</v>
      </c>
      <c r="C72" s="62"/>
      <c r="D72" s="111" t="s">
        <v>133</v>
      </c>
      <c r="F72" s="457"/>
      <c r="G72" s="68" t="s">
        <v>131</v>
      </c>
      <c r="H72" s="62"/>
      <c r="I72" s="111" t="s">
        <v>133</v>
      </c>
      <c r="K72" s="457"/>
      <c r="L72" s="68" t="s">
        <v>131</v>
      </c>
      <c r="M72" s="62"/>
      <c r="N72" s="111" t="s">
        <v>133</v>
      </c>
    </row>
    <row r="73" spans="1:14" ht="15" customHeight="1">
      <c r="A73" s="457"/>
      <c r="B73" s="70" t="s">
        <v>110</v>
      </c>
      <c r="C73" s="15"/>
      <c r="D73" s="69" t="s">
        <v>111</v>
      </c>
      <c r="F73" s="457"/>
      <c r="G73" s="70" t="s">
        <v>110</v>
      </c>
      <c r="H73" s="15"/>
      <c r="I73" s="69" t="s">
        <v>111</v>
      </c>
      <c r="K73" s="457"/>
      <c r="L73" s="70" t="s">
        <v>110</v>
      </c>
      <c r="M73" s="15"/>
      <c r="N73" s="69" t="s">
        <v>111</v>
      </c>
    </row>
    <row r="74" spans="1:14" ht="15" customHeight="1">
      <c r="A74" s="457"/>
      <c r="B74" s="70" t="s">
        <v>112</v>
      </c>
      <c r="C74" s="15"/>
      <c r="D74" s="69" t="s">
        <v>127</v>
      </c>
      <c r="F74" s="457"/>
      <c r="G74" s="70" t="s">
        <v>112</v>
      </c>
      <c r="H74" s="15"/>
      <c r="I74" s="69" t="s">
        <v>127</v>
      </c>
      <c r="K74" s="457"/>
      <c r="L74" s="70" t="s">
        <v>112</v>
      </c>
      <c r="M74" s="15"/>
      <c r="N74" s="69" t="s">
        <v>127</v>
      </c>
    </row>
    <row r="75" spans="1:14" ht="15" customHeight="1">
      <c r="A75" s="457"/>
      <c r="B75" s="70" t="s">
        <v>132</v>
      </c>
      <c r="C75" s="15"/>
      <c r="D75" s="111" t="s">
        <v>178</v>
      </c>
      <c r="F75" s="457"/>
      <c r="G75" s="70" t="s">
        <v>132</v>
      </c>
      <c r="H75" s="15"/>
      <c r="I75" s="111" t="s">
        <v>178</v>
      </c>
      <c r="K75" s="457"/>
      <c r="L75" s="70" t="s">
        <v>132</v>
      </c>
      <c r="M75" s="15"/>
      <c r="N75" s="111" t="s">
        <v>178</v>
      </c>
    </row>
    <row r="76" spans="1:14" ht="15" customHeight="1">
      <c r="A76" s="458"/>
      <c r="B76" s="71" t="s">
        <v>185</v>
      </c>
      <c r="C76" s="63" t="e">
        <f>ROUNDUP((C72/C75/10), 0)</f>
        <v>#DIV/0!</v>
      </c>
      <c r="D76" s="72" t="s">
        <v>128</v>
      </c>
      <c r="F76" s="458"/>
      <c r="G76" s="71" t="s">
        <v>185</v>
      </c>
      <c r="H76" s="63" t="e">
        <f>ROUND((H72/H75), 0)</f>
        <v>#DIV/0!</v>
      </c>
      <c r="I76" s="72" t="s">
        <v>128</v>
      </c>
      <c r="K76" s="458"/>
      <c r="L76" s="71" t="s">
        <v>185</v>
      </c>
      <c r="M76" s="63" t="e">
        <f>ROUND((M72/M75), 0)</f>
        <v>#DIV/0!</v>
      </c>
      <c r="N76" s="72" t="s">
        <v>128</v>
      </c>
    </row>
    <row r="77" spans="1:14" ht="15" customHeight="1">
      <c r="A77" s="83" t="s">
        <v>17</v>
      </c>
      <c r="B77" s="470" t="s">
        <v>129</v>
      </c>
      <c r="C77" s="471"/>
      <c r="D77" s="472"/>
      <c r="F77" s="83" t="s">
        <v>17</v>
      </c>
      <c r="G77" s="470" t="s">
        <v>129</v>
      </c>
      <c r="H77" s="471"/>
      <c r="I77" s="472"/>
      <c r="K77" s="83" t="s">
        <v>17</v>
      </c>
      <c r="L77" s="470" t="s">
        <v>129</v>
      </c>
      <c r="M77" s="471"/>
      <c r="N77" s="472"/>
    </row>
    <row r="78" spans="1:14" ht="15" customHeight="1">
      <c r="A78" s="459"/>
      <c r="B78" s="68" t="s">
        <v>179</v>
      </c>
      <c r="C78" s="62"/>
      <c r="D78" s="69" t="s">
        <v>181</v>
      </c>
      <c r="F78" s="467"/>
      <c r="G78" s="68" t="s">
        <v>179</v>
      </c>
      <c r="H78" s="62"/>
      <c r="I78" s="69" t="s">
        <v>181</v>
      </c>
      <c r="K78" s="467"/>
      <c r="L78" s="68" t="s">
        <v>179</v>
      </c>
      <c r="M78" s="62"/>
      <c r="N78" s="69" t="s">
        <v>181</v>
      </c>
    </row>
    <row r="79" spans="1:14" ht="15" customHeight="1">
      <c r="A79" s="460"/>
      <c r="B79" s="68" t="s">
        <v>114</v>
      </c>
      <c r="C79" s="15"/>
      <c r="D79" s="69" t="s">
        <v>115</v>
      </c>
      <c r="F79" s="468"/>
      <c r="G79" s="68" t="s">
        <v>114</v>
      </c>
      <c r="H79" s="158"/>
      <c r="I79" s="69" t="s">
        <v>115</v>
      </c>
      <c r="K79" s="468"/>
      <c r="L79" s="68" t="s">
        <v>114</v>
      </c>
      <c r="M79" s="15"/>
      <c r="N79" s="69" t="s">
        <v>115</v>
      </c>
    </row>
    <row r="80" spans="1:14" ht="15" customHeight="1">
      <c r="A80" s="460"/>
      <c r="B80" s="477" t="s">
        <v>142</v>
      </c>
      <c r="C80" s="479"/>
      <c r="D80" s="481" t="s">
        <v>143</v>
      </c>
      <c r="F80" s="468"/>
      <c r="G80" s="477" t="s">
        <v>142</v>
      </c>
      <c r="H80" s="479"/>
      <c r="I80" s="481" t="s">
        <v>143</v>
      </c>
      <c r="K80" s="468"/>
      <c r="L80" s="477" t="s">
        <v>142</v>
      </c>
      <c r="M80" s="479"/>
      <c r="N80" s="481" t="s">
        <v>143</v>
      </c>
    </row>
    <row r="81" spans="1:14" ht="15" customHeight="1">
      <c r="A81" s="460"/>
      <c r="B81" s="478"/>
      <c r="C81" s="480"/>
      <c r="D81" s="482"/>
      <c r="F81" s="468"/>
      <c r="G81" s="478"/>
      <c r="H81" s="480"/>
      <c r="I81" s="482"/>
      <c r="K81" s="468"/>
      <c r="L81" s="478"/>
      <c r="M81" s="480"/>
      <c r="N81" s="482"/>
    </row>
    <row r="82" spans="1:14" ht="15" customHeight="1">
      <c r="A82" s="460"/>
      <c r="B82" s="68" t="s">
        <v>130</v>
      </c>
      <c r="C82" s="64"/>
      <c r="D82" s="69" t="s">
        <v>134</v>
      </c>
      <c r="F82" s="468"/>
      <c r="G82" s="68" t="s">
        <v>130</v>
      </c>
      <c r="H82" s="64"/>
      <c r="I82" s="69" t="s">
        <v>134</v>
      </c>
      <c r="K82" s="468"/>
      <c r="L82" s="68" t="s">
        <v>130</v>
      </c>
      <c r="M82" s="64"/>
      <c r="N82" s="69" t="s">
        <v>134</v>
      </c>
    </row>
    <row r="83" spans="1:14" ht="15" customHeight="1">
      <c r="A83" s="460"/>
      <c r="B83" s="68" t="s">
        <v>131</v>
      </c>
      <c r="C83" s="65"/>
      <c r="D83" s="69" t="s">
        <v>133</v>
      </c>
      <c r="F83" s="468"/>
      <c r="G83" s="68" t="s">
        <v>131</v>
      </c>
      <c r="H83" s="65"/>
      <c r="I83" s="69" t="s">
        <v>133</v>
      </c>
      <c r="K83" s="468"/>
      <c r="L83" s="68" t="s">
        <v>131</v>
      </c>
      <c r="M83" s="65"/>
      <c r="N83" s="69" t="s">
        <v>133</v>
      </c>
    </row>
    <row r="84" spans="1:14" ht="15" customHeight="1">
      <c r="A84" s="460"/>
      <c r="B84" s="70" t="s">
        <v>110</v>
      </c>
      <c r="C84" s="15"/>
      <c r="D84" s="69" t="s">
        <v>111</v>
      </c>
      <c r="F84" s="468"/>
      <c r="G84" s="70" t="s">
        <v>110</v>
      </c>
      <c r="H84" s="15"/>
      <c r="I84" s="69" t="s">
        <v>111</v>
      </c>
      <c r="K84" s="468"/>
      <c r="L84" s="70" t="s">
        <v>110</v>
      </c>
      <c r="M84" s="15"/>
      <c r="N84" s="69" t="s">
        <v>111</v>
      </c>
    </row>
    <row r="85" spans="1:14" ht="15" customHeight="1">
      <c r="A85" s="460"/>
      <c r="B85" s="70" t="s">
        <v>112</v>
      </c>
      <c r="C85" s="66"/>
      <c r="D85" s="69" t="s">
        <v>127</v>
      </c>
      <c r="F85" s="468"/>
      <c r="G85" s="70" t="s">
        <v>112</v>
      </c>
      <c r="H85" s="66"/>
      <c r="I85" s="69" t="s">
        <v>127</v>
      </c>
      <c r="K85" s="468"/>
      <c r="L85" s="70" t="s">
        <v>112</v>
      </c>
      <c r="M85" s="66"/>
      <c r="N85" s="69" t="s">
        <v>127</v>
      </c>
    </row>
    <row r="86" spans="1:14" ht="15" customHeight="1">
      <c r="A86" s="460"/>
      <c r="B86" s="70" t="s">
        <v>132</v>
      </c>
      <c r="C86" s="15"/>
      <c r="D86" s="69" t="s">
        <v>135</v>
      </c>
      <c r="F86" s="468"/>
      <c r="G86" s="70" t="s">
        <v>132</v>
      </c>
      <c r="H86" s="15"/>
      <c r="I86" s="111" t="s">
        <v>178</v>
      </c>
      <c r="K86" s="468"/>
      <c r="L86" s="70" t="s">
        <v>132</v>
      </c>
      <c r="M86" s="15"/>
      <c r="N86" s="111" t="s">
        <v>178</v>
      </c>
    </row>
    <row r="87" spans="1:14" ht="15" customHeight="1">
      <c r="A87" s="461"/>
      <c r="B87" s="71" t="s">
        <v>186</v>
      </c>
      <c r="C87" s="63">
        <v>0</v>
      </c>
      <c r="D87" s="72" t="s">
        <v>128</v>
      </c>
      <c r="F87" s="469"/>
      <c r="G87" s="71" t="s">
        <v>186</v>
      </c>
      <c r="H87" s="63" t="e">
        <f>ROUND(H83/H86,0)</f>
        <v>#DIV/0!</v>
      </c>
      <c r="I87" s="72" t="s">
        <v>128</v>
      </c>
      <c r="K87" s="469"/>
      <c r="L87" s="71" t="s">
        <v>186</v>
      </c>
      <c r="M87" s="63">
        <v>0</v>
      </c>
      <c r="N87" s="72" t="s">
        <v>128</v>
      </c>
    </row>
    <row r="88" spans="1:14" ht="15" customHeight="1">
      <c r="A88" s="82" t="s">
        <v>12</v>
      </c>
      <c r="B88" s="470" t="s">
        <v>129</v>
      </c>
      <c r="C88" s="471"/>
      <c r="D88" s="472"/>
      <c r="F88" s="82" t="s">
        <v>12</v>
      </c>
      <c r="G88" s="470" t="s">
        <v>129</v>
      </c>
      <c r="H88" s="471"/>
      <c r="I88" s="472"/>
      <c r="K88" s="82" t="s">
        <v>12</v>
      </c>
      <c r="L88" s="470" t="s">
        <v>129</v>
      </c>
      <c r="M88" s="471"/>
      <c r="N88" s="472"/>
    </row>
    <row r="89" spans="1:14" ht="15" customHeight="1">
      <c r="A89" s="456" t="s">
        <v>188</v>
      </c>
      <c r="B89" s="68" t="s">
        <v>179</v>
      </c>
      <c r="C89" s="62"/>
      <c r="D89" s="69" t="s">
        <v>181</v>
      </c>
      <c r="F89" s="456" t="s">
        <v>188</v>
      </c>
      <c r="G89" s="68" t="s">
        <v>179</v>
      </c>
      <c r="H89" s="62"/>
      <c r="I89" s="69" t="s">
        <v>181</v>
      </c>
      <c r="K89" s="456" t="s">
        <v>188</v>
      </c>
      <c r="L89" s="68" t="s">
        <v>179</v>
      </c>
      <c r="M89" s="62"/>
      <c r="N89" s="69" t="s">
        <v>181</v>
      </c>
    </row>
    <row r="90" spans="1:14" ht="15" customHeight="1">
      <c r="A90" s="457"/>
      <c r="B90" s="68" t="s">
        <v>114</v>
      </c>
      <c r="C90" s="15"/>
      <c r="D90" s="69" t="s">
        <v>115</v>
      </c>
      <c r="F90" s="457"/>
      <c r="G90" s="68" t="s">
        <v>114</v>
      </c>
      <c r="H90" s="158"/>
      <c r="I90" s="69" t="s">
        <v>115</v>
      </c>
      <c r="K90" s="457"/>
      <c r="L90" s="68" t="s">
        <v>114</v>
      </c>
      <c r="M90" s="15"/>
      <c r="N90" s="69" t="s">
        <v>115</v>
      </c>
    </row>
    <row r="91" spans="1:14" ht="15" customHeight="1">
      <c r="A91" s="457"/>
      <c r="B91" s="68" t="s">
        <v>130</v>
      </c>
      <c r="C91" s="64"/>
      <c r="D91" s="69" t="s">
        <v>134</v>
      </c>
      <c r="F91" s="457"/>
      <c r="G91" s="68" t="s">
        <v>130</v>
      </c>
      <c r="H91" s="64"/>
      <c r="I91" s="69" t="s">
        <v>134</v>
      </c>
      <c r="K91" s="457"/>
      <c r="L91" s="68" t="s">
        <v>130</v>
      </c>
      <c r="M91" s="64"/>
      <c r="N91" s="69" t="s">
        <v>134</v>
      </c>
    </row>
    <row r="92" spans="1:14" ht="15" customHeight="1">
      <c r="A92" s="457"/>
      <c r="B92" s="68" t="s">
        <v>131</v>
      </c>
      <c r="C92" s="65"/>
      <c r="D92" s="69" t="s">
        <v>133</v>
      </c>
      <c r="F92" s="457"/>
      <c r="G92" s="68" t="s">
        <v>131</v>
      </c>
      <c r="H92" s="65"/>
      <c r="I92" s="69" t="s">
        <v>133</v>
      </c>
      <c r="K92" s="457"/>
      <c r="L92" s="68" t="s">
        <v>131</v>
      </c>
      <c r="M92" s="65"/>
      <c r="N92" s="69" t="s">
        <v>133</v>
      </c>
    </row>
    <row r="93" spans="1:14" ht="15" customHeight="1">
      <c r="A93" s="457"/>
      <c r="B93" s="70" t="s">
        <v>110</v>
      </c>
      <c r="C93" s="15"/>
      <c r="D93" s="69" t="s">
        <v>183</v>
      </c>
      <c r="F93" s="457"/>
      <c r="G93" s="70" t="s">
        <v>110</v>
      </c>
      <c r="H93" s="15"/>
      <c r="I93" s="69" t="s">
        <v>183</v>
      </c>
      <c r="K93" s="457"/>
      <c r="L93" s="70" t="s">
        <v>110</v>
      </c>
      <c r="M93" s="15"/>
      <c r="N93" s="69" t="s">
        <v>183</v>
      </c>
    </row>
    <row r="94" spans="1:14" ht="15" customHeight="1">
      <c r="A94" s="457"/>
      <c r="B94" s="70" t="s">
        <v>112</v>
      </c>
      <c r="C94" s="66"/>
      <c r="D94" s="69" t="s">
        <v>127</v>
      </c>
      <c r="F94" s="457"/>
      <c r="G94" s="70" t="s">
        <v>112</v>
      </c>
      <c r="H94" s="66"/>
      <c r="I94" s="69" t="s">
        <v>127</v>
      </c>
      <c r="K94" s="457"/>
      <c r="L94" s="70" t="s">
        <v>112</v>
      </c>
      <c r="M94" s="66"/>
      <c r="N94" s="69" t="s">
        <v>127</v>
      </c>
    </row>
    <row r="95" spans="1:14" ht="15" customHeight="1">
      <c r="A95" s="457"/>
      <c r="B95" s="70" t="s">
        <v>132</v>
      </c>
      <c r="C95" s="15"/>
      <c r="D95" s="69" t="s">
        <v>135</v>
      </c>
      <c r="F95" s="457"/>
      <c r="G95" s="70" t="s">
        <v>132</v>
      </c>
      <c r="H95" s="15"/>
      <c r="I95" s="111" t="s">
        <v>178</v>
      </c>
      <c r="K95" s="457"/>
      <c r="L95" s="70" t="s">
        <v>132</v>
      </c>
      <c r="M95" s="15"/>
      <c r="N95" s="111" t="s">
        <v>178</v>
      </c>
    </row>
    <row r="96" spans="1:14" ht="15" customHeight="1">
      <c r="A96" s="458"/>
      <c r="B96" s="71" t="s">
        <v>187</v>
      </c>
      <c r="C96" s="63">
        <v>0</v>
      </c>
      <c r="D96" s="72" t="s">
        <v>128</v>
      </c>
      <c r="F96" s="458"/>
      <c r="G96" s="71" t="s">
        <v>187</v>
      </c>
      <c r="H96" s="63" t="e">
        <f>ROUNDUP(H92/H95,0)</f>
        <v>#DIV/0!</v>
      </c>
      <c r="I96" s="72" t="s">
        <v>128</v>
      </c>
      <c r="K96" s="458"/>
      <c r="L96" s="71" t="s">
        <v>187</v>
      </c>
      <c r="M96" s="63" t="e">
        <f>ROUND(M92/M95,0)</f>
        <v>#DIV/0!</v>
      </c>
      <c r="N96" s="72" t="s">
        <v>128</v>
      </c>
    </row>
    <row r="97" spans="1:14" ht="15" customHeight="1">
      <c r="A97" s="83" t="s">
        <v>16</v>
      </c>
      <c r="B97" s="470" t="s">
        <v>129</v>
      </c>
      <c r="C97" s="471"/>
      <c r="D97" s="472"/>
      <c r="F97" s="83" t="s">
        <v>16</v>
      </c>
      <c r="G97" s="470" t="s">
        <v>129</v>
      </c>
      <c r="H97" s="471"/>
      <c r="I97" s="472"/>
      <c r="K97" s="83" t="s">
        <v>16</v>
      </c>
      <c r="L97" s="470" t="s">
        <v>129</v>
      </c>
      <c r="M97" s="471"/>
      <c r="N97" s="472"/>
    </row>
    <row r="98" spans="1:14" ht="15" customHeight="1">
      <c r="A98" s="459" t="s">
        <v>215</v>
      </c>
      <c r="B98" s="68" t="s">
        <v>179</v>
      </c>
      <c r="C98" s="62"/>
      <c r="D98" s="69" t="s">
        <v>181</v>
      </c>
      <c r="F98" s="459" t="s">
        <v>345</v>
      </c>
      <c r="G98" s="68" t="s">
        <v>179</v>
      </c>
      <c r="H98" s="62"/>
      <c r="I98" s="69" t="s">
        <v>181</v>
      </c>
      <c r="K98" s="459" t="s">
        <v>215</v>
      </c>
      <c r="L98" s="68" t="s">
        <v>179</v>
      </c>
      <c r="M98" s="62"/>
      <c r="N98" s="69" t="s">
        <v>181</v>
      </c>
    </row>
    <row r="99" spans="1:14" ht="15" customHeight="1">
      <c r="A99" s="460"/>
      <c r="B99" s="68" t="s">
        <v>114</v>
      </c>
      <c r="C99" s="15"/>
      <c r="D99" s="69" t="s">
        <v>115</v>
      </c>
      <c r="F99" s="460"/>
      <c r="G99" s="68" t="s">
        <v>114</v>
      </c>
      <c r="H99" s="158"/>
      <c r="I99" s="69" t="s">
        <v>115</v>
      </c>
      <c r="K99" s="460"/>
      <c r="L99" s="68" t="s">
        <v>114</v>
      </c>
      <c r="M99" s="158"/>
      <c r="N99" s="69" t="s">
        <v>115</v>
      </c>
    </row>
    <row r="100" spans="1:14" ht="15" customHeight="1">
      <c r="A100" s="460"/>
      <c r="B100" s="477" t="s">
        <v>142</v>
      </c>
      <c r="C100" s="479"/>
      <c r="D100" s="481" t="s">
        <v>143</v>
      </c>
      <c r="F100" s="460"/>
      <c r="G100" s="477" t="s">
        <v>142</v>
      </c>
      <c r="H100" s="479"/>
      <c r="I100" s="481" t="s">
        <v>143</v>
      </c>
      <c r="K100" s="460"/>
      <c r="L100" s="477" t="s">
        <v>142</v>
      </c>
      <c r="M100" s="479"/>
      <c r="N100" s="481" t="s">
        <v>143</v>
      </c>
    </row>
    <row r="101" spans="1:14" ht="15" customHeight="1">
      <c r="A101" s="460"/>
      <c r="B101" s="478"/>
      <c r="C101" s="480"/>
      <c r="D101" s="482"/>
      <c r="F101" s="460"/>
      <c r="G101" s="478"/>
      <c r="H101" s="480"/>
      <c r="I101" s="482"/>
      <c r="K101" s="460"/>
      <c r="L101" s="478"/>
      <c r="M101" s="480"/>
      <c r="N101" s="482"/>
    </row>
    <row r="102" spans="1:14" ht="15" customHeight="1">
      <c r="A102" s="460"/>
      <c r="B102" s="68" t="s">
        <v>130</v>
      </c>
      <c r="C102" s="64"/>
      <c r="D102" s="69" t="s">
        <v>134</v>
      </c>
      <c r="F102" s="460"/>
      <c r="G102" s="68" t="s">
        <v>130</v>
      </c>
      <c r="H102" s="157"/>
      <c r="I102" s="69" t="s">
        <v>134</v>
      </c>
      <c r="K102" s="460"/>
      <c r="L102" s="68" t="s">
        <v>130</v>
      </c>
      <c r="M102" s="157"/>
      <c r="N102" s="69" t="s">
        <v>134</v>
      </c>
    </row>
    <row r="103" spans="1:14" ht="15" customHeight="1">
      <c r="A103" s="460"/>
      <c r="B103" s="68" t="s">
        <v>131</v>
      </c>
      <c r="C103" s="65"/>
      <c r="D103" s="69" t="s">
        <v>133</v>
      </c>
      <c r="F103" s="460"/>
      <c r="G103" s="68" t="s">
        <v>131</v>
      </c>
      <c r="H103" s="65"/>
      <c r="I103" s="69" t="s">
        <v>133</v>
      </c>
      <c r="K103" s="460"/>
      <c r="L103" s="68" t="s">
        <v>131</v>
      </c>
      <c r="M103" s="65"/>
      <c r="N103" s="69" t="s">
        <v>133</v>
      </c>
    </row>
    <row r="104" spans="1:14" ht="15" customHeight="1">
      <c r="A104" s="460"/>
      <c r="B104" s="70" t="s">
        <v>110</v>
      </c>
      <c r="C104" s="15"/>
      <c r="D104" s="69" t="s">
        <v>182</v>
      </c>
      <c r="F104" s="460"/>
      <c r="G104" s="70" t="s">
        <v>110</v>
      </c>
      <c r="H104" s="15"/>
      <c r="I104" s="69" t="s">
        <v>182</v>
      </c>
      <c r="K104" s="460"/>
      <c r="L104" s="70" t="s">
        <v>110</v>
      </c>
      <c r="M104" s="15"/>
      <c r="N104" s="69" t="s">
        <v>182</v>
      </c>
    </row>
    <row r="105" spans="1:14" ht="15" customHeight="1">
      <c r="A105" s="460"/>
      <c r="B105" s="70" t="s">
        <v>112</v>
      </c>
      <c r="C105" s="66"/>
      <c r="D105" s="69" t="s">
        <v>127</v>
      </c>
      <c r="F105" s="460"/>
      <c r="G105" s="70" t="s">
        <v>112</v>
      </c>
      <c r="H105" s="66"/>
      <c r="I105" s="69" t="s">
        <v>127</v>
      </c>
      <c r="K105" s="460"/>
      <c r="L105" s="70" t="s">
        <v>112</v>
      </c>
      <c r="M105" s="66"/>
      <c r="N105" s="69" t="s">
        <v>127</v>
      </c>
    </row>
    <row r="106" spans="1:14" ht="15" customHeight="1">
      <c r="A106" s="460"/>
      <c r="B106" s="70" t="s">
        <v>132</v>
      </c>
      <c r="C106" s="15"/>
      <c r="D106" s="69" t="s">
        <v>135</v>
      </c>
      <c r="F106" s="460"/>
      <c r="G106" s="70" t="s">
        <v>132</v>
      </c>
      <c r="H106" s="15"/>
      <c r="I106" s="111" t="s">
        <v>178</v>
      </c>
      <c r="K106" s="460"/>
      <c r="L106" s="70" t="s">
        <v>132</v>
      </c>
      <c r="M106" s="15"/>
      <c r="N106" s="111" t="s">
        <v>178</v>
      </c>
    </row>
    <row r="107" spans="1:14" ht="15" customHeight="1">
      <c r="A107" s="461"/>
      <c r="B107" s="71" t="s">
        <v>126</v>
      </c>
      <c r="C107" s="63">
        <v>0</v>
      </c>
      <c r="D107" s="72" t="s">
        <v>128</v>
      </c>
      <c r="F107" s="461"/>
      <c r="G107" s="71" t="s">
        <v>126</v>
      </c>
      <c r="H107" s="63" t="e">
        <f>ROUNDUP(H103/H106,0)</f>
        <v>#DIV/0!</v>
      </c>
      <c r="I107" s="72" t="s">
        <v>128</v>
      </c>
      <c r="K107" s="461"/>
      <c r="L107" s="71" t="s">
        <v>126</v>
      </c>
      <c r="M107" s="63" t="e">
        <f>ROUNDUP(M103/M106,0)</f>
        <v>#DIV/0!</v>
      </c>
      <c r="N107" s="72" t="s">
        <v>128</v>
      </c>
    </row>
    <row r="108" spans="1:14" ht="15" customHeight="1">
      <c r="A108" s="82" t="s">
        <v>13</v>
      </c>
      <c r="B108" s="470" t="s">
        <v>129</v>
      </c>
      <c r="C108" s="471"/>
      <c r="D108" s="472"/>
      <c r="F108" s="82" t="s">
        <v>13</v>
      </c>
      <c r="G108" s="470" t="s">
        <v>129</v>
      </c>
      <c r="H108" s="471"/>
      <c r="I108" s="472"/>
      <c r="K108" s="82" t="s">
        <v>13</v>
      </c>
      <c r="L108" s="470" t="s">
        <v>129</v>
      </c>
      <c r="M108" s="471"/>
      <c r="N108" s="472"/>
    </row>
    <row r="109" spans="1:14" ht="15" customHeight="1">
      <c r="A109" s="84"/>
      <c r="B109" s="73"/>
      <c r="C109" s="120">
        <v>0</v>
      </c>
      <c r="D109" s="74"/>
      <c r="F109" s="84"/>
      <c r="G109" s="73"/>
      <c r="H109" s="120">
        <v>0</v>
      </c>
      <c r="I109" s="74"/>
      <c r="K109" s="84"/>
      <c r="L109" s="73"/>
      <c r="M109" s="120">
        <v>0</v>
      </c>
      <c r="N109" s="74"/>
    </row>
    <row r="110" spans="1:14" ht="15" customHeight="1">
      <c r="A110" s="121" t="s">
        <v>14</v>
      </c>
      <c r="B110" s="474" t="s">
        <v>129</v>
      </c>
      <c r="C110" s="475"/>
      <c r="D110" s="476"/>
      <c r="F110" s="83" t="s">
        <v>14</v>
      </c>
      <c r="G110" s="474" t="s">
        <v>129</v>
      </c>
      <c r="H110" s="475"/>
      <c r="I110" s="476"/>
      <c r="K110" s="121" t="s">
        <v>14</v>
      </c>
      <c r="L110" s="474" t="s">
        <v>129</v>
      </c>
      <c r="M110" s="475"/>
      <c r="N110" s="476"/>
    </row>
    <row r="111" spans="1:14" ht="15" customHeight="1">
      <c r="A111" s="456" t="s">
        <v>190</v>
      </c>
      <c r="B111" s="68" t="s">
        <v>179</v>
      </c>
      <c r="C111" s="62"/>
      <c r="D111" s="69" t="s">
        <v>181</v>
      </c>
      <c r="F111" s="456" t="s">
        <v>190</v>
      </c>
      <c r="G111" s="68" t="s">
        <v>179</v>
      </c>
      <c r="H111" s="62"/>
      <c r="I111" s="69" t="s">
        <v>181</v>
      </c>
      <c r="K111" s="456" t="s">
        <v>190</v>
      </c>
      <c r="L111" s="68" t="s">
        <v>179</v>
      </c>
      <c r="M111" s="62"/>
      <c r="N111" s="69" t="s">
        <v>181</v>
      </c>
    </row>
    <row r="112" spans="1:14" ht="15" customHeight="1">
      <c r="A112" s="457"/>
      <c r="B112" s="68" t="s">
        <v>114</v>
      </c>
      <c r="C112" s="15"/>
      <c r="D112" s="69" t="s">
        <v>115</v>
      </c>
      <c r="F112" s="457"/>
      <c r="G112" s="68" t="s">
        <v>114</v>
      </c>
      <c r="H112" s="15"/>
      <c r="I112" s="69" t="s">
        <v>115</v>
      </c>
      <c r="K112" s="457"/>
      <c r="L112" s="68" t="s">
        <v>114</v>
      </c>
      <c r="M112" s="15"/>
      <c r="N112" s="69" t="s">
        <v>115</v>
      </c>
    </row>
    <row r="113" spans="1:14" ht="15" customHeight="1">
      <c r="A113" s="457"/>
      <c r="B113" s="477" t="s">
        <v>142</v>
      </c>
      <c r="C113" s="479"/>
      <c r="D113" s="481" t="s">
        <v>143</v>
      </c>
      <c r="F113" s="457"/>
      <c r="G113" s="477" t="s">
        <v>142</v>
      </c>
      <c r="H113" s="479"/>
      <c r="I113" s="481" t="s">
        <v>143</v>
      </c>
      <c r="K113" s="457"/>
      <c r="L113" s="477" t="s">
        <v>142</v>
      </c>
      <c r="M113" s="479"/>
      <c r="N113" s="481" t="s">
        <v>143</v>
      </c>
    </row>
    <row r="114" spans="1:14" ht="15" customHeight="1">
      <c r="A114" s="457"/>
      <c r="B114" s="478"/>
      <c r="C114" s="480"/>
      <c r="D114" s="482"/>
      <c r="F114" s="457"/>
      <c r="G114" s="478"/>
      <c r="H114" s="480"/>
      <c r="I114" s="482"/>
      <c r="K114" s="457"/>
      <c r="L114" s="478"/>
      <c r="M114" s="480"/>
      <c r="N114" s="482"/>
    </row>
    <row r="115" spans="1:14" ht="15" customHeight="1">
      <c r="A115" s="457"/>
      <c r="B115" s="68" t="s">
        <v>130</v>
      </c>
      <c r="C115" s="64"/>
      <c r="D115" s="69" t="s">
        <v>134</v>
      </c>
      <c r="F115" s="457"/>
      <c r="G115" s="68" t="s">
        <v>130</v>
      </c>
      <c r="H115" s="64"/>
      <c r="I115" s="69" t="s">
        <v>134</v>
      </c>
      <c r="K115" s="457"/>
      <c r="L115" s="68" t="s">
        <v>130</v>
      </c>
      <c r="M115" s="157"/>
      <c r="N115" s="69" t="s">
        <v>134</v>
      </c>
    </row>
    <row r="116" spans="1:14" ht="15" customHeight="1">
      <c r="A116" s="457"/>
      <c r="B116" s="68" t="s">
        <v>131</v>
      </c>
      <c r="C116" s="65"/>
      <c r="D116" s="69" t="s">
        <v>133</v>
      </c>
      <c r="F116" s="457"/>
      <c r="G116" s="68" t="s">
        <v>131</v>
      </c>
      <c r="H116" s="65"/>
      <c r="I116" s="69" t="s">
        <v>133</v>
      </c>
      <c r="K116" s="457"/>
      <c r="L116" s="68" t="s">
        <v>131</v>
      </c>
      <c r="M116" s="65"/>
      <c r="N116" s="69" t="s">
        <v>133</v>
      </c>
    </row>
    <row r="117" spans="1:14" ht="15" customHeight="1">
      <c r="A117" s="457"/>
      <c r="B117" s="70" t="s">
        <v>110</v>
      </c>
      <c r="C117" s="15"/>
      <c r="D117" s="69" t="s">
        <v>189</v>
      </c>
      <c r="F117" s="457"/>
      <c r="G117" s="70" t="s">
        <v>110</v>
      </c>
      <c r="H117" s="15"/>
      <c r="I117" s="69" t="s">
        <v>189</v>
      </c>
      <c r="K117" s="457"/>
      <c r="L117" s="70" t="s">
        <v>110</v>
      </c>
      <c r="M117" s="15"/>
      <c r="N117" s="69" t="s">
        <v>189</v>
      </c>
    </row>
    <row r="118" spans="1:14" ht="15" customHeight="1">
      <c r="A118" s="457"/>
      <c r="B118" s="70" t="s">
        <v>112</v>
      </c>
      <c r="C118" s="66"/>
      <c r="D118" s="69" t="s">
        <v>127</v>
      </c>
      <c r="F118" s="457"/>
      <c r="G118" s="70" t="s">
        <v>112</v>
      </c>
      <c r="H118" s="66"/>
      <c r="I118" s="69" t="s">
        <v>127</v>
      </c>
      <c r="K118" s="457"/>
      <c r="L118" s="70" t="s">
        <v>112</v>
      </c>
      <c r="M118" s="66"/>
      <c r="N118" s="69" t="s">
        <v>127</v>
      </c>
    </row>
    <row r="119" spans="1:14" ht="15" customHeight="1">
      <c r="A119" s="457"/>
      <c r="B119" s="70" t="s">
        <v>132</v>
      </c>
      <c r="C119" s="15"/>
      <c r="D119" s="69" t="s">
        <v>135</v>
      </c>
      <c r="F119" s="457"/>
      <c r="G119" s="70" t="s">
        <v>132</v>
      </c>
      <c r="H119" s="15"/>
      <c r="I119" s="111" t="s">
        <v>178</v>
      </c>
      <c r="K119" s="457"/>
      <c r="L119" s="70" t="s">
        <v>132</v>
      </c>
      <c r="M119" s="15"/>
      <c r="N119" s="111" t="s">
        <v>178</v>
      </c>
    </row>
    <row r="120" spans="1:14" ht="15" customHeight="1">
      <c r="A120" s="458"/>
      <c r="B120" s="71" t="s">
        <v>126</v>
      </c>
      <c r="C120" s="63">
        <v>0</v>
      </c>
      <c r="D120" s="72" t="s">
        <v>128</v>
      </c>
      <c r="F120" s="458"/>
      <c r="G120" s="71" t="s">
        <v>126</v>
      </c>
      <c r="H120" s="63">
        <v>0</v>
      </c>
      <c r="I120" s="72" t="s">
        <v>128</v>
      </c>
      <c r="K120" s="458"/>
      <c r="L120" s="71" t="s">
        <v>126</v>
      </c>
      <c r="M120" s="63" t="e">
        <f>ROUND(M116/M119,0)</f>
        <v>#DIV/0!</v>
      </c>
      <c r="N120" s="72" t="s">
        <v>128</v>
      </c>
    </row>
    <row r="121" spans="1:14" ht="15" customHeight="1">
      <c r="A121" s="82" t="s">
        <v>15</v>
      </c>
      <c r="B121" s="470" t="s">
        <v>129</v>
      </c>
      <c r="C121" s="471"/>
      <c r="D121" s="472"/>
      <c r="F121" s="82" t="s">
        <v>15</v>
      </c>
      <c r="G121" s="470" t="s">
        <v>129</v>
      </c>
      <c r="H121" s="471"/>
      <c r="I121" s="472"/>
      <c r="K121" s="82" t="s">
        <v>15</v>
      </c>
      <c r="L121" s="470" t="s">
        <v>129</v>
      </c>
      <c r="M121" s="471"/>
      <c r="N121" s="472"/>
    </row>
    <row r="122" spans="1:14" ht="15" customHeight="1" thickBot="1">
      <c r="A122" s="85"/>
      <c r="B122" s="75"/>
      <c r="C122" s="63">
        <v>0</v>
      </c>
      <c r="D122" s="76"/>
      <c r="F122" s="85"/>
      <c r="G122" s="75"/>
      <c r="H122" s="63">
        <v>0</v>
      </c>
      <c r="I122" s="76"/>
      <c r="K122" s="85"/>
      <c r="L122" s="75"/>
      <c r="M122" s="63">
        <v>0</v>
      </c>
      <c r="N122" s="76"/>
    </row>
    <row r="123" spans="1:14" ht="15" customHeight="1" thickBot="1">
      <c r="A123" s="118" t="s">
        <v>148</v>
      </c>
      <c r="B123" s="119" t="e">
        <f>C122+C120+C109+C107+C96+D4+D6+D8+D11+D14+C25+C36+C47+C49+C58+C67+C76+C87</f>
        <v>#DIV/0!</v>
      </c>
      <c r="C123" s="116"/>
      <c r="D123" s="117"/>
      <c r="E123" s="1"/>
      <c r="F123" s="118" t="s">
        <v>148</v>
      </c>
      <c r="G123" s="119" t="e">
        <f>H122+H120+H109+H107+H96+I4+I6+I8+I11+I14+H25+H36+H47+H49+H58+H67+H76+H87</f>
        <v>#DIV/0!</v>
      </c>
      <c r="H123" s="116"/>
      <c r="I123" s="117"/>
      <c r="J123" s="86"/>
      <c r="K123" s="118" t="s">
        <v>148</v>
      </c>
      <c r="L123" s="119" t="e">
        <f>M122+M120+M109+M107+M96+N4+N6+N8+N11+N14+M25+M36+M47+M49+M58+M67+M76+M87</f>
        <v>#DIV/0!</v>
      </c>
      <c r="M123" s="116"/>
      <c r="N123" s="117"/>
    </row>
    <row r="124" spans="1:14">
      <c r="A124" s="1"/>
      <c r="B124" s="1"/>
      <c r="C124" s="1"/>
      <c r="D124" s="1"/>
    </row>
    <row r="125" spans="1:14">
      <c r="A125" s="89"/>
    </row>
    <row r="132" ht="15" customHeight="1"/>
    <row r="135" ht="15" customHeight="1"/>
    <row r="140" ht="15" customHeight="1"/>
    <row r="151" ht="15" customHeight="1"/>
    <row r="162" ht="15" customHeight="1"/>
    <row r="175" ht="15" customHeight="1"/>
  </sheetData>
  <mergeCells count="171">
    <mergeCell ref="L113:L114"/>
    <mergeCell ref="M113:M114"/>
    <mergeCell ref="N113:N114"/>
    <mergeCell ref="L121:N121"/>
    <mergeCell ref="L88:N88"/>
    <mergeCell ref="L97:N97"/>
    <mergeCell ref="L59:N59"/>
    <mergeCell ref="L68:N68"/>
    <mergeCell ref="L77:N77"/>
    <mergeCell ref="L80:L81"/>
    <mergeCell ref="M80:M81"/>
    <mergeCell ref="N80:N81"/>
    <mergeCell ref="L26:N26"/>
    <mergeCell ref="L29:L30"/>
    <mergeCell ref="M29:M30"/>
    <mergeCell ref="N29:N30"/>
    <mergeCell ref="L37:N37"/>
    <mergeCell ref="L48:N48"/>
    <mergeCell ref="L50:N50"/>
    <mergeCell ref="L18:L19"/>
    <mergeCell ref="M18:M19"/>
    <mergeCell ref="N18:N19"/>
    <mergeCell ref="G10:I10"/>
    <mergeCell ref="G11:H12"/>
    <mergeCell ref="I11:I12"/>
    <mergeCell ref="G3:I3"/>
    <mergeCell ref="G4:H4"/>
    <mergeCell ref="G5:I5"/>
    <mergeCell ref="G6:H6"/>
    <mergeCell ref="G7:I7"/>
    <mergeCell ref="L13:N13"/>
    <mergeCell ref="L4:M4"/>
    <mergeCell ref="L5:N5"/>
    <mergeCell ref="L6:M6"/>
    <mergeCell ref="L7:N7"/>
    <mergeCell ref="L8:M9"/>
    <mergeCell ref="N8:N9"/>
    <mergeCell ref="L10:N10"/>
    <mergeCell ref="L11:M12"/>
    <mergeCell ref="N11:N12"/>
    <mergeCell ref="B1:D1"/>
    <mergeCell ref="G1:I1"/>
    <mergeCell ref="G80:G81"/>
    <mergeCell ref="H80:H81"/>
    <mergeCell ref="I80:I81"/>
    <mergeCell ref="G88:I88"/>
    <mergeCell ref="G48:I48"/>
    <mergeCell ref="G50:I50"/>
    <mergeCell ref="G59:I59"/>
    <mergeCell ref="G68:I68"/>
    <mergeCell ref="G77:I77"/>
    <mergeCell ref="G26:I26"/>
    <mergeCell ref="G29:G30"/>
    <mergeCell ref="H29:H30"/>
    <mergeCell ref="I29:I30"/>
    <mergeCell ref="G37:I37"/>
    <mergeCell ref="G13:I13"/>
    <mergeCell ref="G14:H14"/>
    <mergeCell ref="G15:I15"/>
    <mergeCell ref="G18:G19"/>
    <mergeCell ref="H18:H19"/>
    <mergeCell ref="I18:I19"/>
    <mergeCell ref="G8:H9"/>
    <mergeCell ref="I8:I9"/>
    <mergeCell ref="B121:D121"/>
    <mergeCell ref="B2:D2"/>
    <mergeCell ref="G2:I2"/>
    <mergeCell ref="L2:N2"/>
    <mergeCell ref="B77:D77"/>
    <mergeCell ref="B3:D3"/>
    <mergeCell ref="D18:D19"/>
    <mergeCell ref="B29:B30"/>
    <mergeCell ref="C29:C30"/>
    <mergeCell ref="D29:D30"/>
    <mergeCell ref="B59:D59"/>
    <mergeCell ref="G40:G41"/>
    <mergeCell ref="H40:H41"/>
    <mergeCell ref="I40:I41"/>
    <mergeCell ref="G110:I110"/>
    <mergeCell ref="G113:G114"/>
    <mergeCell ref="H113:H114"/>
    <mergeCell ref="I113:I114"/>
    <mergeCell ref="G121:I121"/>
    <mergeCell ref="G97:I97"/>
    <mergeCell ref="G100:G101"/>
    <mergeCell ref="H100:H101"/>
    <mergeCell ref="I100:I101"/>
    <mergeCell ref="G108:I108"/>
    <mergeCell ref="B113:B114"/>
    <mergeCell ref="C113:C114"/>
    <mergeCell ref="D113:D114"/>
    <mergeCell ref="B40:B41"/>
    <mergeCell ref="C40:C41"/>
    <mergeCell ref="D40:D41"/>
    <mergeCell ref="B80:B81"/>
    <mergeCell ref="C80:C81"/>
    <mergeCell ref="D80:D81"/>
    <mergeCell ref="B4:C4"/>
    <mergeCell ref="A8:A9"/>
    <mergeCell ref="B8:C9"/>
    <mergeCell ref="B6:C6"/>
    <mergeCell ref="D8:D9"/>
    <mergeCell ref="A11:A12"/>
    <mergeCell ref="B11:C12"/>
    <mergeCell ref="B5:D5"/>
    <mergeCell ref="B37:D37"/>
    <mergeCell ref="B26:D26"/>
    <mergeCell ref="B15:D15"/>
    <mergeCell ref="B13:D13"/>
    <mergeCell ref="B10:D10"/>
    <mergeCell ref="D11:D12"/>
    <mergeCell ref="B14:C14"/>
    <mergeCell ref="B18:B19"/>
    <mergeCell ref="C18:C19"/>
    <mergeCell ref="F89:F96"/>
    <mergeCell ref="F98:F107"/>
    <mergeCell ref="F111:F120"/>
    <mergeCell ref="A60:A67"/>
    <mergeCell ref="B68:D68"/>
    <mergeCell ref="A69:A76"/>
    <mergeCell ref="B7:D7"/>
    <mergeCell ref="A51:A58"/>
    <mergeCell ref="B50:D50"/>
    <mergeCell ref="B48:D48"/>
    <mergeCell ref="A16:A25"/>
    <mergeCell ref="A27:A36"/>
    <mergeCell ref="A38:A47"/>
    <mergeCell ref="A78:A87"/>
    <mergeCell ref="B88:D88"/>
    <mergeCell ref="A89:A96"/>
    <mergeCell ref="B97:D97"/>
    <mergeCell ref="A98:A107"/>
    <mergeCell ref="B108:D108"/>
    <mergeCell ref="B110:D110"/>
    <mergeCell ref="A111:A120"/>
    <mergeCell ref="B100:B101"/>
    <mergeCell ref="C100:C101"/>
    <mergeCell ref="D100:D101"/>
    <mergeCell ref="F8:F9"/>
    <mergeCell ref="F11:F12"/>
    <mergeCell ref="F16:F25"/>
    <mergeCell ref="F27:F36"/>
    <mergeCell ref="F38:F47"/>
    <mergeCell ref="F51:F58"/>
    <mergeCell ref="F60:F67"/>
    <mergeCell ref="F69:F76"/>
    <mergeCell ref="F78:F87"/>
    <mergeCell ref="K89:K96"/>
    <mergeCell ref="K98:K107"/>
    <mergeCell ref="K111:K120"/>
    <mergeCell ref="L1:N1"/>
    <mergeCell ref="K8:K9"/>
    <mergeCell ref="K11:K12"/>
    <mergeCell ref="K16:K25"/>
    <mergeCell ref="K27:K36"/>
    <mergeCell ref="K38:K47"/>
    <mergeCell ref="K51:K58"/>
    <mergeCell ref="K60:K67"/>
    <mergeCell ref="K69:K76"/>
    <mergeCell ref="K78:K87"/>
    <mergeCell ref="L3:N3"/>
    <mergeCell ref="L14:M14"/>
    <mergeCell ref="L15:N15"/>
    <mergeCell ref="L100:L101"/>
    <mergeCell ref="M100:M101"/>
    <mergeCell ref="N100:N101"/>
    <mergeCell ref="L108:N108"/>
    <mergeCell ref="L110:N110"/>
    <mergeCell ref="L40:L41"/>
    <mergeCell ref="M40:M41"/>
    <mergeCell ref="N40:N41"/>
  </mergeCells>
  <pageMargins left="0.7" right="0.7" top="0.75" bottom="0.75" header="0.3" footer="0.3"/>
  <pageSetup paperSize="9" scale="65" orientation="portrait" r:id="rId1"/>
  <rowBreaks count="4" manualBreakCount="4">
    <brk id="67" max="16383" man="1"/>
    <brk id="190" max="16383" man="1"/>
    <brk id="245" max="16383" man="1"/>
    <brk id="313" max="16383" man="1"/>
  </rowBreaks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showGridLines="0" view="pageBreakPreview" topLeftCell="G31" zoomScale="80" zoomScaleNormal="90" zoomScaleSheetLayoutView="80" workbookViewId="0">
      <selection activeCell="L72" sqref="L72:N72"/>
    </sheetView>
  </sheetViews>
  <sheetFormatPr defaultColWidth="8.85546875" defaultRowHeight="15"/>
  <cols>
    <col min="1" max="1" width="49.85546875" customWidth="1"/>
    <col min="2" max="2" width="43.140625" bestFit="1" customWidth="1"/>
    <col min="3" max="3" width="21.42578125" customWidth="1"/>
    <col min="4" max="4" width="14.140625" bestFit="1" customWidth="1"/>
    <col min="5" max="5" width="2.85546875" customWidth="1"/>
    <col min="6" max="6" width="49.42578125" customWidth="1"/>
    <col min="7" max="7" width="30.85546875" customWidth="1"/>
    <col min="8" max="8" width="19.140625" customWidth="1"/>
    <col min="9" max="9" width="14.140625" bestFit="1" customWidth="1"/>
    <col min="10" max="10" width="2.85546875" customWidth="1"/>
    <col min="11" max="11" width="49.42578125" customWidth="1"/>
    <col min="12" max="12" width="36.85546875" customWidth="1"/>
    <col min="13" max="13" width="15.28515625" bestFit="1" customWidth="1"/>
    <col min="14" max="14" width="12.85546875" customWidth="1"/>
    <col min="15" max="15" width="3.140625" customWidth="1"/>
  </cols>
  <sheetData>
    <row r="1" spans="1:14" ht="15" customHeight="1" thickBot="1">
      <c r="A1" s="512" t="s">
        <v>146</v>
      </c>
      <c r="B1" s="513"/>
      <c r="C1" s="513"/>
      <c r="D1" s="514"/>
      <c r="E1" s="147"/>
      <c r="F1" s="512" t="s">
        <v>146</v>
      </c>
      <c r="G1" s="513"/>
      <c r="H1" s="513"/>
      <c r="I1" s="514"/>
      <c r="J1" s="61"/>
      <c r="K1" s="512" t="s">
        <v>146</v>
      </c>
      <c r="L1" s="513"/>
      <c r="M1" s="513"/>
      <c r="N1" s="514"/>
    </row>
    <row r="2" spans="1:14" ht="15" customHeight="1" thickBot="1">
      <c r="A2" s="78" t="s">
        <v>147</v>
      </c>
      <c r="B2" s="495" t="s">
        <v>217</v>
      </c>
      <c r="C2" s="496"/>
      <c r="D2" s="497"/>
      <c r="F2" s="78" t="s">
        <v>147</v>
      </c>
      <c r="G2" s="495" t="s">
        <v>31</v>
      </c>
      <c r="H2" s="496"/>
      <c r="I2" s="497"/>
      <c r="K2" s="78" t="s">
        <v>147</v>
      </c>
      <c r="L2" s="495" t="s">
        <v>32</v>
      </c>
      <c r="M2" s="496"/>
      <c r="N2" s="497"/>
    </row>
    <row r="3" spans="1:14" ht="15" customHeight="1">
      <c r="A3" s="150" t="s">
        <v>37</v>
      </c>
      <c r="B3" s="498" t="s">
        <v>129</v>
      </c>
      <c r="C3" s="499"/>
      <c r="D3" s="500"/>
      <c r="F3" s="80" t="s">
        <v>37</v>
      </c>
      <c r="G3" s="498" t="s">
        <v>129</v>
      </c>
      <c r="H3" s="499"/>
      <c r="I3" s="500"/>
      <c r="K3" s="80" t="s">
        <v>37</v>
      </c>
      <c r="L3" s="498" t="s">
        <v>129</v>
      </c>
      <c r="M3" s="499"/>
      <c r="N3" s="500"/>
    </row>
    <row r="4" spans="1:14" ht="15" customHeight="1">
      <c r="A4" s="465" t="s">
        <v>205</v>
      </c>
      <c r="B4" s="81" t="s">
        <v>132</v>
      </c>
      <c r="C4" s="92">
        <f>'PREMISSAS M.d.O.'!C36+'PREMISSAS M.d.O.'!C47</f>
        <v>0</v>
      </c>
      <c r="D4" s="102" t="s">
        <v>37</v>
      </c>
      <c r="F4" s="465" t="s">
        <v>205</v>
      </c>
      <c r="G4" s="81" t="s">
        <v>132</v>
      </c>
      <c r="H4" s="92" t="e">
        <f>'PREMISSAS M.d.O.'!H36+'PREMISSAS M.d.O.'!H47</f>
        <v>#DIV/0!</v>
      </c>
      <c r="I4" s="102" t="s">
        <v>37</v>
      </c>
      <c r="K4" s="465" t="s">
        <v>205</v>
      </c>
      <c r="L4" s="81" t="s">
        <v>132</v>
      </c>
      <c r="M4" s="160" t="e">
        <f>('PREMISSAS M.d.O.'!M76+'PREMISSAS M.d.O.'!M120)*2</f>
        <v>#DIV/0!</v>
      </c>
      <c r="N4" s="102" t="s">
        <v>37</v>
      </c>
    </row>
    <row r="5" spans="1:14" ht="15" customHeight="1">
      <c r="A5" s="466"/>
      <c r="B5" s="91" t="s">
        <v>160</v>
      </c>
      <c r="C5" s="105">
        <v>0</v>
      </c>
      <c r="D5" s="61"/>
      <c r="F5" s="466"/>
      <c r="G5" s="91" t="s">
        <v>160</v>
      </c>
      <c r="H5" s="105">
        <f>C5</f>
        <v>0</v>
      </c>
      <c r="I5" s="61"/>
      <c r="K5" s="466"/>
      <c r="L5" s="91" t="s">
        <v>160</v>
      </c>
      <c r="M5" s="105">
        <f>H5</f>
        <v>0</v>
      </c>
      <c r="N5" s="61"/>
    </row>
    <row r="6" spans="1:14" ht="15" customHeight="1">
      <c r="A6" s="146" t="s">
        <v>56</v>
      </c>
      <c r="B6" s="474" t="s">
        <v>129</v>
      </c>
      <c r="C6" s="475"/>
      <c r="D6" s="476"/>
      <c r="F6" s="146" t="s">
        <v>56</v>
      </c>
      <c r="G6" s="474" t="s">
        <v>129</v>
      </c>
      <c r="H6" s="475"/>
      <c r="I6" s="476"/>
      <c r="K6" s="146" t="s">
        <v>56</v>
      </c>
      <c r="L6" s="474" t="s">
        <v>129</v>
      </c>
      <c r="M6" s="475"/>
      <c r="N6" s="476"/>
    </row>
    <row r="7" spans="1:14" ht="15" customHeight="1">
      <c r="A7" s="501" t="s">
        <v>72</v>
      </c>
      <c r="B7" s="5" t="s">
        <v>73</v>
      </c>
      <c r="C7" s="104">
        <v>0.05</v>
      </c>
      <c r="D7" s="103"/>
      <c r="F7" s="521" t="s">
        <v>72</v>
      </c>
      <c r="G7" s="5" t="s">
        <v>73</v>
      </c>
      <c r="H7" s="104">
        <v>0.05</v>
      </c>
      <c r="I7" s="103"/>
      <c r="K7" s="521" t="s">
        <v>72</v>
      </c>
      <c r="L7" s="5" t="s">
        <v>73</v>
      </c>
      <c r="M7" s="104">
        <v>0.05</v>
      </c>
      <c r="N7" s="103"/>
    </row>
    <row r="8" spans="1:14" ht="15" customHeight="1">
      <c r="A8" s="502"/>
      <c r="B8" s="5" t="s">
        <v>216</v>
      </c>
      <c r="C8" s="3">
        <v>0</v>
      </c>
      <c r="D8" s="61"/>
      <c r="F8" s="522"/>
      <c r="G8" s="5" t="s">
        <v>216</v>
      </c>
      <c r="H8" s="3">
        <f>C8</f>
        <v>0</v>
      </c>
      <c r="I8" s="61"/>
      <c r="K8" s="522"/>
      <c r="L8" s="5" t="s">
        <v>216</v>
      </c>
      <c r="M8" s="3">
        <f>H8</f>
        <v>0</v>
      </c>
      <c r="N8" s="61"/>
    </row>
    <row r="9" spans="1:14" ht="15" customHeight="1">
      <c r="A9" s="503"/>
      <c r="B9" s="5" t="s">
        <v>48</v>
      </c>
      <c r="C9" s="3">
        <f>C7*C8</f>
        <v>0</v>
      </c>
      <c r="D9" s="61"/>
      <c r="F9" s="523"/>
      <c r="G9" s="5" t="s">
        <v>48</v>
      </c>
      <c r="H9" s="3">
        <f>H7*H8</f>
        <v>0</v>
      </c>
      <c r="I9" s="61"/>
      <c r="K9" s="523"/>
      <c r="L9" s="5" t="s">
        <v>48</v>
      </c>
      <c r="M9" s="3">
        <f>M7*M8</f>
        <v>0</v>
      </c>
      <c r="N9" s="61"/>
    </row>
    <row r="10" spans="1:14" ht="15" customHeight="1">
      <c r="A10" s="146" t="s">
        <v>53</v>
      </c>
      <c r="B10" s="474" t="s">
        <v>129</v>
      </c>
      <c r="C10" s="475"/>
      <c r="D10" s="476"/>
      <c r="F10" s="146" t="s">
        <v>53</v>
      </c>
      <c r="G10" s="474" t="s">
        <v>129</v>
      </c>
      <c r="H10" s="475"/>
      <c r="I10" s="476"/>
      <c r="K10" s="146" t="s">
        <v>53</v>
      </c>
      <c r="L10" s="474" t="s">
        <v>129</v>
      </c>
      <c r="M10" s="475"/>
      <c r="N10" s="476"/>
    </row>
    <row r="11" spans="1:14" ht="15" customHeight="1">
      <c r="A11" s="456" t="s">
        <v>65</v>
      </c>
      <c r="B11" s="5" t="s">
        <v>132</v>
      </c>
      <c r="C11" s="1" t="e">
        <f>SUM('PREMISSAS M.d.O.'!D4,'PREMISSAS M.d.O.'!D8:D9,'PREMISSAS M.d.O.'!C25,'PREMISSAS M.d.O.'!C67)</f>
        <v>#DIV/0!</v>
      </c>
      <c r="D11" s="61"/>
      <c r="F11" s="456" t="s">
        <v>65</v>
      </c>
      <c r="G11" s="5" t="s">
        <v>132</v>
      </c>
      <c r="H11" s="1" t="e">
        <f>SUM('PREMISSAS M.d.O.'!I4,'PREMISSAS M.d.O.'!I8:I9,'PREMISSAS M.d.O.'!H25,'PREMISSAS M.d.O.'!H67)</f>
        <v>#DIV/0!</v>
      </c>
      <c r="I11" s="61"/>
      <c r="K11" s="456" t="s">
        <v>65</v>
      </c>
      <c r="L11" s="5" t="s">
        <v>132</v>
      </c>
      <c r="M11" s="1" t="e">
        <f>SUM('PREMISSAS M.d.O.'!N4,'PREMISSAS M.d.O.'!N8:N9,'PREMISSAS M.d.O.'!M25,'PREMISSAS M.d.O.'!M67)</f>
        <v>#DIV/0!</v>
      </c>
      <c r="N11" s="61"/>
    </row>
    <row r="12" spans="1:14" ht="15" customHeight="1">
      <c r="A12" s="457"/>
      <c r="B12" s="5" t="s">
        <v>161</v>
      </c>
      <c r="C12" s="3">
        <v>0</v>
      </c>
      <c r="D12" s="61"/>
      <c r="F12" s="457"/>
      <c r="G12" s="5" t="s">
        <v>161</v>
      </c>
      <c r="H12" s="3">
        <f>C12</f>
        <v>0</v>
      </c>
      <c r="I12" s="61"/>
      <c r="K12" s="457"/>
      <c r="L12" s="5" t="s">
        <v>161</v>
      </c>
      <c r="M12" s="3">
        <f>H12</f>
        <v>0</v>
      </c>
      <c r="N12" s="61"/>
    </row>
    <row r="13" spans="1:14" ht="15" customHeight="1">
      <c r="A13" s="146" t="s">
        <v>54</v>
      </c>
      <c r="B13" s="474" t="s">
        <v>129</v>
      </c>
      <c r="C13" s="475"/>
      <c r="D13" s="476"/>
      <c r="F13" s="146" t="s">
        <v>54</v>
      </c>
      <c r="G13" s="474" t="s">
        <v>129</v>
      </c>
      <c r="H13" s="475"/>
      <c r="I13" s="476"/>
      <c r="J13" s="147"/>
      <c r="K13" s="148" t="s">
        <v>54</v>
      </c>
      <c r="L13" s="474" t="s">
        <v>129</v>
      </c>
      <c r="M13" s="475"/>
      <c r="N13" s="476"/>
    </row>
    <row r="14" spans="1:14" ht="15" customHeight="1">
      <c r="A14" s="456" t="s">
        <v>65</v>
      </c>
      <c r="B14" s="5" t="s">
        <v>132</v>
      </c>
      <c r="C14" s="1">
        <v>1</v>
      </c>
      <c r="D14" s="61"/>
      <c r="F14" s="456" t="s">
        <v>65</v>
      </c>
      <c r="G14" s="5" t="s">
        <v>132</v>
      </c>
      <c r="H14" s="1">
        <v>1</v>
      </c>
      <c r="I14" s="61"/>
      <c r="K14" s="456" t="s">
        <v>65</v>
      </c>
      <c r="L14" s="5" t="s">
        <v>132</v>
      </c>
      <c r="M14" s="1">
        <v>1</v>
      </c>
      <c r="N14" s="61"/>
    </row>
    <row r="15" spans="1:14" ht="15" customHeight="1">
      <c r="A15" s="457"/>
      <c r="B15" s="5" t="s">
        <v>161</v>
      </c>
      <c r="C15" s="3">
        <v>0</v>
      </c>
      <c r="D15" s="61"/>
      <c r="F15" s="457"/>
      <c r="G15" s="5" t="s">
        <v>161</v>
      </c>
      <c r="H15" s="3">
        <f>C15</f>
        <v>0</v>
      </c>
      <c r="I15" s="61"/>
      <c r="K15" s="457"/>
      <c r="L15" s="5" t="s">
        <v>161</v>
      </c>
      <c r="M15" s="3">
        <f>H15</f>
        <v>0</v>
      </c>
      <c r="N15" s="61"/>
    </row>
    <row r="16" spans="1:14" ht="15" customHeight="1">
      <c r="A16" s="146" t="s">
        <v>64</v>
      </c>
      <c r="B16" s="474" t="s">
        <v>129</v>
      </c>
      <c r="C16" s="475"/>
      <c r="D16" s="476"/>
      <c r="F16" s="146" t="s">
        <v>64</v>
      </c>
      <c r="G16" s="474" t="s">
        <v>129</v>
      </c>
      <c r="H16" s="475"/>
      <c r="I16" s="476"/>
      <c r="J16" s="147"/>
      <c r="K16" s="148" t="s">
        <v>64</v>
      </c>
      <c r="L16" s="474" t="s">
        <v>129</v>
      </c>
      <c r="M16" s="475"/>
      <c r="N16" s="476"/>
    </row>
    <row r="17" spans="1:14" ht="15" customHeight="1">
      <c r="A17" s="456" t="s">
        <v>65</v>
      </c>
      <c r="B17" s="5" t="s">
        <v>132</v>
      </c>
      <c r="C17" s="1">
        <v>0</v>
      </c>
      <c r="D17" s="61"/>
      <c r="F17" s="465" t="s">
        <v>65</v>
      </c>
      <c r="G17" s="5" t="s">
        <v>132</v>
      </c>
      <c r="H17" s="1">
        <v>0</v>
      </c>
      <c r="I17" s="61"/>
      <c r="K17" s="456" t="s">
        <v>65</v>
      </c>
      <c r="L17" s="5" t="s">
        <v>132</v>
      </c>
      <c r="M17" s="1">
        <v>0</v>
      </c>
      <c r="N17" s="61"/>
    </row>
    <row r="18" spans="1:14" ht="15" customHeight="1">
      <c r="A18" s="457"/>
      <c r="B18" s="5" t="s">
        <v>161</v>
      </c>
      <c r="C18" s="3">
        <v>0</v>
      </c>
      <c r="D18" s="61"/>
      <c r="F18" s="466"/>
      <c r="G18" s="5" t="s">
        <v>161</v>
      </c>
      <c r="H18" s="3">
        <v>0</v>
      </c>
      <c r="I18" s="61"/>
      <c r="K18" s="457"/>
      <c r="L18" s="5" t="s">
        <v>161</v>
      </c>
      <c r="M18" s="3">
        <v>0</v>
      </c>
      <c r="N18" s="61"/>
    </row>
    <row r="19" spans="1:14" ht="15" customHeight="1">
      <c r="A19" s="146" t="s">
        <v>38</v>
      </c>
      <c r="B19" s="474" t="s">
        <v>129</v>
      </c>
      <c r="C19" s="475"/>
      <c r="D19" s="476"/>
      <c r="F19" s="80" t="s">
        <v>38</v>
      </c>
      <c r="G19" s="474" t="s">
        <v>129</v>
      </c>
      <c r="H19" s="475"/>
      <c r="I19" s="476"/>
      <c r="K19" s="146" t="s">
        <v>38</v>
      </c>
      <c r="L19" s="474" t="s">
        <v>129</v>
      </c>
      <c r="M19" s="475"/>
      <c r="N19" s="476"/>
    </row>
    <row r="20" spans="1:14" ht="15" customHeight="1">
      <c r="A20" s="456" t="s">
        <v>353</v>
      </c>
      <c r="B20" s="5" t="s">
        <v>150</v>
      </c>
      <c r="C20" s="1">
        <v>100</v>
      </c>
      <c r="D20" s="61" t="s">
        <v>154</v>
      </c>
      <c r="F20" s="456" t="s">
        <v>149</v>
      </c>
      <c r="G20" s="5" t="s">
        <v>150</v>
      </c>
      <c r="H20" s="1">
        <v>100</v>
      </c>
      <c r="I20" s="61" t="s">
        <v>154</v>
      </c>
      <c r="K20" s="456" t="s">
        <v>149</v>
      </c>
      <c r="L20" s="5" t="s">
        <v>150</v>
      </c>
      <c r="M20" s="1">
        <v>100</v>
      </c>
      <c r="N20" s="61" t="s">
        <v>154</v>
      </c>
    </row>
    <row r="21" spans="1:14" ht="15" customHeight="1">
      <c r="A21" s="457"/>
      <c r="B21" s="5" t="s">
        <v>151</v>
      </c>
      <c r="C21" s="1">
        <v>10</v>
      </c>
      <c r="D21" s="61" t="s">
        <v>155</v>
      </c>
      <c r="F21" s="457"/>
      <c r="G21" s="5" t="s">
        <v>151</v>
      </c>
      <c r="H21" s="1">
        <v>10</v>
      </c>
      <c r="I21" s="61" t="s">
        <v>155</v>
      </c>
      <c r="K21" s="457"/>
      <c r="L21" s="5" t="s">
        <v>151</v>
      </c>
      <c r="M21" s="1">
        <v>10</v>
      </c>
      <c r="N21" s="61" t="s">
        <v>155</v>
      </c>
    </row>
    <row r="22" spans="1:14" ht="15" customHeight="1">
      <c r="A22" s="5" t="s">
        <v>352</v>
      </c>
      <c r="B22" s="5" t="s">
        <v>152</v>
      </c>
      <c r="C22" s="3">
        <v>0</v>
      </c>
      <c r="D22" s="61"/>
      <c r="F22" s="5"/>
      <c r="G22" s="5" t="s">
        <v>152</v>
      </c>
      <c r="H22" s="3">
        <f>C22</f>
        <v>0</v>
      </c>
      <c r="I22" s="61"/>
      <c r="K22" s="5"/>
      <c r="L22" s="5" t="s">
        <v>152</v>
      </c>
      <c r="M22" s="3">
        <f>H22</f>
        <v>0</v>
      </c>
      <c r="N22" s="61"/>
    </row>
    <row r="23" spans="1:14" ht="15" customHeight="1">
      <c r="A23" s="5"/>
      <c r="B23" s="5" t="s">
        <v>153</v>
      </c>
      <c r="C23" s="3">
        <v>0</v>
      </c>
      <c r="D23" s="61"/>
      <c r="F23" s="5"/>
      <c r="G23" s="5" t="s">
        <v>153</v>
      </c>
      <c r="H23" s="3">
        <f>C23</f>
        <v>0</v>
      </c>
      <c r="I23" s="61"/>
      <c r="K23" s="5"/>
      <c r="L23" s="5" t="s">
        <v>153</v>
      </c>
      <c r="M23" s="3">
        <f>H23</f>
        <v>0</v>
      </c>
      <c r="N23" s="61"/>
    </row>
    <row r="24" spans="1:14" ht="15" customHeight="1">
      <c r="A24" s="5"/>
      <c r="B24" s="5" t="s">
        <v>156</v>
      </c>
      <c r="C24" s="1">
        <v>22</v>
      </c>
      <c r="D24" s="61" t="s">
        <v>127</v>
      </c>
      <c r="F24" s="5"/>
      <c r="G24" s="5" t="s">
        <v>156</v>
      </c>
      <c r="H24" s="1">
        <v>22</v>
      </c>
      <c r="I24" s="61" t="s">
        <v>127</v>
      </c>
      <c r="K24" s="5"/>
      <c r="L24" s="5" t="s">
        <v>156</v>
      </c>
      <c r="M24" s="1">
        <v>22</v>
      </c>
      <c r="N24" s="61" t="s">
        <v>127</v>
      </c>
    </row>
    <row r="25" spans="1:14" ht="15" customHeight="1">
      <c r="A25" s="5"/>
      <c r="B25" s="5" t="s">
        <v>157</v>
      </c>
      <c r="C25" s="3">
        <f>(C20/C21)*C22*C24</f>
        <v>0</v>
      </c>
      <c r="D25" s="61"/>
      <c r="F25" s="5"/>
      <c r="G25" s="5" t="s">
        <v>157</v>
      </c>
      <c r="H25" s="3">
        <f>(H20/H21)*H22*H24</f>
        <v>0</v>
      </c>
      <c r="I25" s="61"/>
      <c r="K25" s="5"/>
      <c r="L25" s="5" t="s">
        <v>157</v>
      </c>
      <c r="M25" s="3">
        <f>(M20/M21)*M22*M24</f>
        <v>0</v>
      </c>
      <c r="N25" s="61"/>
    </row>
    <row r="26" spans="1:14" ht="15" customHeight="1">
      <c r="A26" s="5"/>
      <c r="B26" s="5" t="s">
        <v>158</v>
      </c>
      <c r="C26" s="2">
        <f>C25+C23</f>
        <v>0</v>
      </c>
      <c r="D26" s="61"/>
      <c r="F26" s="5"/>
      <c r="G26" s="5" t="s">
        <v>158</v>
      </c>
      <c r="H26" s="2">
        <f>H25+H23</f>
        <v>0</v>
      </c>
      <c r="I26" s="61"/>
      <c r="K26" s="5"/>
      <c r="L26" s="5" t="s">
        <v>158</v>
      </c>
      <c r="M26" s="2">
        <f>M25+M23</f>
        <v>0</v>
      </c>
      <c r="N26" s="61"/>
    </row>
    <row r="27" spans="1:14" ht="15" customHeight="1">
      <c r="A27" s="1"/>
      <c r="B27" s="106" t="s">
        <v>170</v>
      </c>
      <c r="C27" s="107" t="e">
        <f>C11+C14+C17</f>
        <v>#DIV/0!</v>
      </c>
      <c r="D27" s="61"/>
      <c r="E27" s="61"/>
      <c r="F27" s="151"/>
      <c r="G27" s="106" t="s">
        <v>170</v>
      </c>
      <c r="H27" s="107" t="e">
        <f>H11+H14+H17</f>
        <v>#DIV/0!</v>
      </c>
      <c r="I27" s="61"/>
      <c r="J27" s="61"/>
      <c r="K27" s="151"/>
      <c r="L27" s="106" t="s">
        <v>170</v>
      </c>
      <c r="M27" s="107" t="e">
        <f>M11+M14+M17</f>
        <v>#DIV/0!</v>
      </c>
      <c r="N27" s="61"/>
    </row>
    <row r="28" spans="1:14" s="1" customFormat="1" ht="15" customHeight="1">
      <c r="A28" s="146" t="s">
        <v>39</v>
      </c>
      <c r="B28" s="474" t="s">
        <v>129</v>
      </c>
      <c r="C28" s="475"/>
      <c r="D28" s="476"/>
      <c r="F28" s="149" t="s">
        <v>39</v>
      </c>
      <c r="G28" s="524" t="s">
        <v>129</v>
      </c>
      <c r="H28" s="525"/>
      <c r="I28" s="526"/>
      <c r="J28" s="147"/>
      <c r="K28" s="90" t="s">
        <v>39</v>
      </c>
      <c r="L28" s="474" t="s">
        <v>129</v>
      </c>
      <c r="M28" s="475"/>
      <c r="N28" s="476"/>
    </row>
    <row r="29" spans="1:14" ht="15" customHeight="1">
      <c r="A29" s="518" t="s">
        <v>58</v>
      </c>
      <c r="B29" s="5" t="s">
        <v>132</v>
      </c>
      <c r="C29" s="1">
        <v>1</v>
      </c>
      <c r="D29" s="61" t="s">
        <v>159</v>
      </c>
      <c r="F29" s="465" t="s">
        <v>58</v>
      </c>
      <c r="G29" s="127" t="s">
        <v>132</v>
      </c>
      <c r="H29" s="152">
        <v>1</v>
      </c>
      <c r="I29" s="102" t="s">
        <v>159</v>
      </c>
      <c r="J29" s="61"/>
      <c r="K29" s="527" t="s">
        <v>58</v>
      </c>
      <c r="L29" s="5" t="s">
        <v>132</v>
      </c>
      <c r="M29" s="1">
        <v>1</v>
      </c>
      <c r="N29" s="61" t="s">
        <v>159</v>
      </c>
    </row>
    <row r="30" spans="1:14" ht="15" customHeight="1">
      <c r="A30" s="519"/>
      <c r="B30" s="5" t="s">
        <v>161</v>
      </c>
      <c r="C30" s="3">
        <v>0</v>
      </c>
      <c r="D30" s="61"/>
      <c r="F30" s="515"/>
      <c r="G30" s="5" t="s">
        <v>161</v>
      </c>
      <c r="H30" s="3">
        <f>C30</f>
        <v>0</v>
      </c>
      <c r="I30" s="61"/>
      <c r="J30" s="61"/>
      <c r="K30" s="528"/>
      <c r="L30" s="5" t="s">
        <v>161</v>
      </c>
      <c r="M30" s="3">
        <f>H30</f>
        <v>0</v>
      </c>
      <c r="N30" s="61"/>
    </row>
    <row r="31" spans="1:14" ht="15" customHeight="1">
      <c r="A31" s="520"/>
      <c r="B31" s="5"/>
      <c r="C31" s="1"/>
      <c r="D31" s="61"/>
      <c r="F31" s="466"/>
      <c r="G31" s="5"/>
      <c r="H31" s="1"/>
      <c r="I31" s="61"/>
      <c r="J31" s="61"/>
      <c r="K31" s="529"/>
      <c r="L31" s="5"/>
      <c r="M31" s="1"/>
      <c r="N31" s="61"/>
    </row>
    <row r="32" spans="1:14" ht="15" customHeight="1">
      <c r="A32" s="146" t="s">
        <v>40</v>
      </c>
      <c r="B32" s="474" t="s">
        <v>129</v>
      </c>
      <c r="C32" s="475"/>
      <c r="D32" s="476"/>
      <c r="F32" s="80" t="s">
        <v>40</v>
      </c>
      <c r="G32" s="474" t="s">
        <v>129</v>
      </c>
      <c r="H32" s="475"/>
      <c r="I32" s="476"/>
      <c r="K32" s="80" t="s">
        <v>40</v>
      </c>
      <c r="L32" s="474" t="s">
        <v>129</v>
      </c>
      <c r="M32" s="475"/>
      <c r="N32" s="476"/>
    </row>
    <row r="33" spans="1:14" ht="15" customHeight="1">
      <c r="A33" s="456" t="s">
        <v>59</v>
      </c>
      <c r="B33" s="5" t="s">
        <v>132</v>
      </c>
      <c r="C33" s="1">
        <v>1</v>
      </c>
      <c r="D33" s="61" t="s">
        <v>162</v>
      </c>
      <c r="F33" s="456" t="s">
        <v>59</v>
      </c>
      <c r="G33" s="5" t="s">
        <v>132</v>
      </c>
      <c r="H33" s="1">
        <v>1</v>
      </c>
      <c r="I33" s="61" t="s">
        <v>162</v>
      </c>
      <c r="K33" s="456" t="s">
        <v>59</v>
      </c>
      <c r="L33" s="5" t="s">
        <v>132</v>
      </c>
      <c r="M33" s="1">
        <v>1</v>
      </c>
      <c r="N33" s="61" t="s">
        <v>162</v>
      </c>
    </row>
    <row r="34" spans="1:14" ht="15" customHeight="1">
      <c r="A34" s="457"/>
      <c r="B34" s="5" t="s">
        <v>161</v>
      </c>
      <c r="C34" s="3">
        <v>0</v>
      </c>
      <c r="D34" s="61"/>
      <c r="F34" s="457"/>
      <c r="G34" s="5" t="s">
        <v>161</v>
      </c>
      <c r="H34" s="3">
        <f>C34</f>
        <v>0</v>
      </c>
      <c r="I34" s="61"/>
      <c r="K34" s="457"/>
      <c r="L34" s="5" t="s">
        <v>161</v>
      </c>
      <c r="M34" s="3">
        <f>H34</f>
        <v>0</v>
      </c>
      <c r="N34" s="61"/>
    </row>
    <row r="35" spans="1:14" ht="15" customHeight="1">
      <c r="A35" s="457"/>
      <c r="B35" s="5"/>
      <c r="C35" s="1"/>
      <c r="D35" s="61"/>
      <c r="F35" s="457"/>
      <c r="G35" s="5"/>
      <c r="H35" s="1"/>
      <c r="I35" s="61"/>
      <c r="K35" s="457"/>
      <c r="L35" s="5"/>
      <c r="M35" s="1"/>
      <c r="N35" s="61"/>
    </row>
    <row r="36" spans="1:14" ht="15" customHeight="1">
      <c r="A36" s="146" t="s">
        <v>42</v>
      </c>
      <c r="B36" s="474" t="s">
        <v>129</v>
      </c>
      <c r="C36" s="475"/>
      <c r="D36" s="476"/>
      <c r="F36" s="146" t="s">
        <v>42</v>
      </c>
      <c r="G36" s="474" t="s">
        <v>129</v>
      </c>
      <c r="H36" s="475"/>
      <c r="I36" s="476"/>
      <c r="K36" s="146" t="s">
        <v>42</v>
      </c>
      <c r="L36" s="474" t="s">
        <v>129</v>
      </c>
      <c r="M36" s="475"/>
      <c r="N36" s="476"/>
    </row>
    <row r="37" spans="1:14" ht="15" customHeight="1">
      <c r="A37" s="456" t="s">
        <v>61</v>
      </c>
      <c r="B37" s="5" t="s">
        <v>132</v>
      </c>
      <c r="C37" s="1">
        <v>1</v>
      </c>
      <c r="D37" s="61" t="s">
        <v>159</v>
      </c>
      <c r="F37" s="456" t="s">
        <v>61</v>
      </c>
      <c r="G37" s="5" t="s">
        <v>132</v>
      </c>
      <c r="H37" s="1">
        <v>1</v>
      </c>
      <c r="I37" s="61" t="s">
        <v>159</v>
      </c>
      <c r="K37" s="456" t="s">
        <v>61</v>
      </c>
      <c r="L37" s="5" t="s">
        <v>132</v>
      </c>
      <c r="M37" s="1">
        <v>1</v>
      </c>
      <c r="N37" s="61" t="s">
        <v>159</v>
      </c>
    </row>
    <row r="38" spans="1:14" ht="15" customHeight="1">
      <c r="A38" s="457"/>
      <c r="B38" s="5" t="s">
        <v>163</v>
      </c>
      <c r="C38" s="93">
        <v>0.3</v>
      </c>
      <c r="D38" s="61"/>
      <c r="F38" s="457"/>
      <c r="G38" s="5" t="s">
        <v>163</v>
      </c>
      <c r="H38" s="93">
        <v>0.3</v>
      </c>
      <c r="I38" s="61"/>
      <c r="K38" s="457"/>
      <c r="L38" s="5" t="s">
        <v>163</v>
      </c>
      <c r="M38" s="93">
        <v>0.3</v>
      </c>
      <c r="N38" s="61"/>
    </row>
    <row r="39" spans="1:14" ht="15" customHeight="1">
      <c r="A39" s="457"/>
      <c r="B39" s="5" t="s">
        <v>161</v>
      </c>
      <c r="C39" s="3">
        <f>$C$34*C38</f>
        <v>0</v>
      </c>
      <c r="D39" s="61"/>
      <c r="F39" s="457"/>
      <c r="G39" s="5" t="s">
        <v>161</v>
      </c>
      <c r="H39" s="3">
        <f>$C$34*H38</f>
        <v>0</v>
      </c>
      <c r="I39" s="61"/>
      <c r="K39" s="457"/>
      <c r="L39" s="5" t="s">
        <v>161</v>
      </c>
      <c r="M39" s="3">
        <f>$C$34*M38</f>
        <v>0</v>
      </c>
      <c r="N39" s="61"/>
    </row>
    <row r="40" spans="1:14" ht="15" customHeight="1">
      <c r="A40" s="146" t="s">
        <v>41</v>
      </c>
      <c r="B40" s="474" t="s">
        <v>129</v>
      </c>
      <c r="C40" s="475"/>
      <c r="D40" s="476"/>
      <c r="F40" s="146" t="s">
        <v>41</v>
      </c>
      <c r="G40" s="474" t="s">
        <v>129</v>
      </c>
      <c r="H40" s="475"/>
      <c r="I40" s="476"/>
      <c r="K40" s="146" t="s">
        <v>41</v>
      </c>
      <c r="L40" s="474" t="s">
        <v>129</v>
      </c>
      <c r="M40" s="475"/>
      <c r="N40" s="476"/>
    </row>
    <row r="41" spans="1:14" ht="15" customHeight="1">
      <c r="A41" s="456" t="s">
        <v>164</v>
      </c>
      <c r="B41" s="5" t="s">
        <v>132</v>
      </c>
      <c r="C41" s="1">
        <v>1</v>
      </c>
      <c r="D41" s="61" t="s">
        <v>159</v>
      </c>
      <c r="F41" s="456" t="s">
        <v>164</v>
      </c>
      <c r="G41" s="5" t="s">
        <v>132</v>
      </c>
      <c r="H41" s="1">
        <v>1</v>
      </c>
      <c r="I41" s="61" t="s">
        <v>159</v>
      </c>
      <c r="K41" s="456" t="s">
        <v>164</v>
      </c>
      <c r="L41" s="5" t="s">
        <v>132</v>
      </c>
      <c r="M41" s="1">
        <v>1</v>
      </c>
      <c r="N41" s="61" t="s">
        <v>159</v>
      </c>
    </row>
    <row r="42" spans="1:14" ht="15" customHeight="1">
      <c r="A42" s="457"/>
      <c r="B42" s="5" t="s">
        <v>163</v>
      </c>
      <c r="C42" s="93">
        <v>0.05</v>
      </c>
      <c r="D42" s="61"/>
      <c r="F42" s="457"/>
      <c r="G42" s="5" t="s">
        <v>163</v>
      </c>
      <c r="H42" s="93">
        <v>0.05</v>
      </c>
      <c r="I42" s="61"/>
      <c r="K42" s="457"/>
      <c r="L42" s="5" t="s">
        <v>163</v>
      </c>
      <c r="M42" s="93">
        <v>0.05</v>
      </c>
      <c r="N42" s="61"/>
    </row>
    <row r="43" spans="1:14" ht="15" customHeight="1">
      <c r="A43" s="457"/>
      <c r="B43" s="5" t="s">
        <v>161</v>
      </c>
      <c r="C43" s="3">
        <f>$C$34*C42</f>
        <v>0</v>
      </c>
      <c r="D43" s="61"/>
      <c r="F43" s="457"/>
      <c r="G43" s="5" t="s">
        <v>161</v>
      </c>
      <c r="H43" s="3">
        <f>$C$34*H42</f>
        <v>0</v>
      </c>
      <c r="I43" s="61"/>
      <c r="K43" s="457"/>
      <c r="L43" s="5" t="s">
        <v>161</v>
      </c>
      <c r="M43" s="3">
        <f>$C$34*M42</f>
        <v>0</v>
      </c>
      <c r="N43" s="61"/>
    </row>
    <row r="44" spans="1:14" ht="15" customHeight="1">
      <c r="A44" s="146" t="s">
        <v>43</v>
      </c>
      <c r="B44" s="474" t="s">
        <v>129</v>
      </c>
      <c r="C44" s="475"/>
      <c r="D44" s="476"/>
      <c r="F44" s="146" t="s">
        <v>43</v>
      </c>
      <c r="G44" s="474" t="s">
        <v>129</v>
      </c>
      <c r="H44" s="475"/>
      <c r="I44" s="476"/>
      <c r="K44" s="146" t="s">
        <v>43</v>
      </c>
      <c r="L44" s="474" t="s">
        <v>129</v>
      </c>
      <c r="M44" s="475"/>
      <c r="N44" s="476"/>
    </row>
    <row r="45" spans="1:14" ht="14.25" customHeight="1">
      <c r="A45" s="456" t="s">
        <v>165</v>
      </c>
      <c r="B45" s="100" t="s">
        <v>132</v>
      </c>
      <c r="C45" s="94">
        <v>1</v>
      </c>
      <c r="D45" s="61" t="s">
        <v>159</v>
      </c>
      <c r="F45" s="456" t="s">
        <v>165</v>
      </c>
      <c r="G45" s="100" t="s">
        <v>132</v>
      </c>
      <c r="H45" s="94">
        <v>1</v>
      </c>
      <c r="I45" s="61" t="s">
        <v>159</v>
      </c>
      <c r="K45" s="456" t="s">
        <v>165</v>
      </c>
      <c r="L45" s="100" t="s">
        <v>132</v>
      </c>
      <c r="M45" s="94">
        <v>1</v>
      </c>
      <c r="N45" s="61" t="s">
        <v>159</v>
      </c>
    </row>
    <row r="46" spans="1:14" ht="14.25" customHeight="1">
      <c r="A46" s="457"/>
      <c r="B46" s="5" t="s">
        <v>163</v>
      </c>
      <c r="C46" s="93">
        <v>0.5</v>
      </c>
      <c r="D46" s="61"/>
      <c r="F46" s="457"/>
      <c r="G46" s="5" t="s">
        <v>163</v>
      </c>
      <c r="H46" s="93">
        <v>0.5</v>
      </c>
      <c r="I46" s="61"/>
      <c r="K46" s="457"/>
      <c r="L46" s="5" t="s">
        <v>163</v>
      </c>
      <c r="M46" s="93">
        <v>0.5</v>
      </c>
      <c r="N46" s="61"/>
    </row>
    <row r="47" spans="1:14" ht="15" customHeight="1">
      <c r="A47" s="457"/>
      <c r="B47" s="5" t="s">
        <v>161</v>
      </c>
      <c r="C47" s="3">
        <f>$C$34*C46</f>
        <v>0</v>
      </c>
      <c r="D47" s="61"/>
      <c r="F47" s="457"/>
      <c r="G47" s="5" t="s">
        <v>161</v>
      </c>
      <c r="H47" s="3">
        <f>$C$34*H46</f>
        <v>0</v>
      </c>
      <c r="I47" s="61"/>
      <c r="K47" s="457"/>
      <c r="L47" s="5" t="s">
        <v>161</v>
      </c>
      <c r="M47" s="3">
        <f>$C$34*M46</f>
        <v>0</v>
      </c>
      <c r="N47" s="61"/>
    </row>
    <row r="48" spans="1:14" ht="15" customHeight="1">
      <c r="A48" s="146" t="s">
        <v>44</v>
      </c>
      <c r="B48" s="474" t="s">
        <v>129</v>
      </c>
      <c r="C48" s="475"/>
      <c r="D48" s="476"/>
      <c r="F48" s="146" t="s">
        <v>44</v>
      </c>
      <c r="G48" s="474" t="s">
        <v>129</v>
      </c>
      <c r="H48" s="475"/>
      <c r="I48" s="476"/>
      <c r="K48" s="146" t="s">
        <v>44</v>
      </c>
      <c r="L48" s="474" t="s">
        <v>129</v>
      </c>
      <c r="M48" s="475"/>
      <c r="N48" s="476"/>
    </row>
    <row r="49" spans="1:14" ht="15" customHeight="1">
      <c r="A49" s="456" t="s">
        <v>62</v>
      </c>
      <c r="B49" s="100" t="s">
        <v>132</v>
      </c>
      <c r="C49" s="94">
        <v>1</v>
      </c>
      <c r="D49" s="61" t="s">
        <v>159</v>
      </c>
      <c r="F49" s="456" t="s">
        <v>62</v>
      </c>
      <c r="G49" s="100" t="s">
        <v>132</v>
      </c>
      <c r="H49" s="94">
        <v>1</v>
      </c>
      <c r="I49" s="61" t="s">
        <v>159</v>
      </c>
      <c r="K49" s="456" t="s">
        <v>62</v>
      </c>
      <c r="L49" s="100" t="s">
        <v>132</v>
      </c>
      <c r="M49" s="94">
        <v>1</v>
      </c>
      <c r="N49" s="61" t="s">
        <v>159</v>
      </c>
    </row>
    <row r="50" spans="1:14" ht="15" customHeight="1">
      <c r="A50" s="457"/>
      <c r="B50" s="5" t="s">
        <v>163</v>
      </c>
      <c r="C50" s="93">
        <v>0.3</v>
      </c>
      <c r="D50" s="61"/>
      <c r="F50" s="457"/>
      <c r="G50" s="5" t="s">
        <v>163</v>
      </c>
      <c r="H50" s="93">
        <v>0.3</v>
      </c>
      <c r="I50" s="61"/>
      <c r="K50" s="457"/>
      <c r="L50" s="5" t="s">
        <v>163</v>
      </c>
      <c r="M50" s="93">
        <v>0.3</v>
      </c>
      <c r="N50" s="61"/>
    </row>
    <row r="51" spans="1:14" ht="15" customHeight="1">
      <c r="A51" s="457"/>
      <c r="B51" s="5" t="s">
        <v>161</v>
      </c>
      <c r="C51" s="3">
        <f>$C$34*C50</f>
        <v>0</v>
      </c>
      <c r="D51" s="61"/>
      <c r="F51" s="457"/>
      <c r="G51" s="5" t="s">
        <v>161</v>
      </c>
      <c r="H51" s="3">
        <f>$C$34*H50</f>
        <v>0</v>
      </c>
      <c r="I51" s="61"/>
      <c r="K51" s="457"/>
      <c r="L51" s="5" t="s">
        <v>161</v>
      </c>
      <c r="M51" s="3">
        <f>$C$34*M50</f>
        <v>0</v>
      </c>
      <c r="N51" s="61"/>
    </row>
    <row r="52" spans="1:14" ht="15" customHeight="1">
      <c r="A52" s="146" t="s">
        <v>60</v>
      </c>
      <c r="B52" s="474" t="s">
        <v>129</v>
      </c>
      <c r="C52" s="475"/>
      <c r="D52" s="476"/>
      <c r="F52" s="146" t="s">
        <v>60</v>
      </c>
      <c r="G52" s="474" t="s">
        <v>129</v>
      </c>
      <c r="H52" s="475"/>
      <c r="I52" s="476"/>
      <c r="K52" s="146" t="s">
        <v>60</v>
      </c>
      <c r="L52" s="474" t="s">
        <v>129</v>
      </c>
      <c r="M52" s="475"/>
      <c r="N52" s="476"/>
    </row>
    <row r="53" spans="1:14" ht="15" customHeight="1">
      <c r="A53" s="456" t="s">
        <v>63</v>
      </c>
      <c r="B53" s="5" t="s">
        <v>132</v>
      </c>
      <c r="C53" s="94">
        <v>1</v>
      </c>
      <c r="D53" s="61" t="s">
        <v>159</v>
      </c>
      <c r="F53" s="456" t="s">
        <v>63</v>
      </c>
      <c r="G53" s="5" t="s">
        <v>132</v>
      </c>
      <c r="H53" s="94">
        <v>1</v>
      </c>
      <c r="I53" s="61" t="s">
        <v>159</v>
      </c>
      <c r="K53" s="456" t="s">
        <v>63</v>
      </c>
      <c r="L53" s="5" t="s">
        <v>132</v>
      </c>
      <c r="M53" s="94">
        <v>1</v>
      </c>
      <c r="N53" s="61" t="s">
        <v>159</v>
      </c>
    </row>
    <row r="54" spans="1:14" ht="15" customHeight="1">
      <c r="A54" s="457"/>
      <c r="B54" s="5" t="s">
        <v>163</v>
      </c>
      <c r="C54" s="93">
        <v>0.2</v>
      </c>
      <c r="D54" s="61"/>
      <c r="F54" s="457"/>
      <c r="G54" s="5" t="s">
        <v>163</v>
      </c>
      <c r="H54" s="93">
        <v>0.2</v>
      </c>
      <c r="I54" s="61"/>
      <c r="K54" s="457"/>
      <c r="L54" s="5" t="s">
        <v>163</v>
      </c>
      <c r="M54" s="93">
        <v>0.2</v>
      </c>
      <c r="N54" s="61"/>
    </row>
    <row r="55" spans="1:14" ht="15" customHeight="1">
      <c r="A55" s="457"/>
      <c r="B55" s="5" t="s">
        <v>161</v>
      </c>
      <c r="C55" s="3">
        <f>$C$34*C54</f>
        <v>0</v>
      </c>
      <c r="D55" s="61"/>
      <c r="F55" s="457"/>
      <c r="G55" s="5" t="s">
        <v>161</v>
      </c>
      <c r="H55" s="3">
        <f>$C$34*H54</f>
        <v>0</v>
      </c>
      <c r="I55" s="61"/>
      <c r="K55" s="457"/>
      <c r="L55" s="5" t="s">
        <v>161</v>
      </c>
      <c r="M55" s="3">
        <f>$C$34*M54</f>
        <v>0</v>
      </c>
      <c r="N55" s="61"/>
    </row>
    <row r="56" spans="1:14">
      <c r="A56" s="146" t="s">
        <v>45</v>
      </c>
      <c r="B56" s="474" t="s">
        <v>129</v>
      </c>
      <c r="C56" s="475"/>
      <c r="D56" s="476"/>
      <c r="F56" s="146" t="s">
        <v>45</v>
      </c>
      <c r="G56" s="474" t="s">
        <v>129</v>
      </c>
      <c r="H56" s="475"/>
      <c r="I56" s="476"/>
      <c r="K56" s="146" t="s">
        <v>45</v>
      </c>
      <c r="L56" s="474" t="s">
        <v>129</v>
      </c>
      <c r="M56" s="475"/>
      <c r="N56" s="476"/>
    </row>
    <row r="57" spans="1:14" ht="15" customHeight="1">
      <c r="A57" s="456" t="s">
        <v>66</v>
      </c>
      <c r="B57" s="507" t="s">
        <v>166</v>
      </c>
      <c r="C57" s="516">
        <f>'PREMISSAS M.d.O.'!C32</f>
        <v>0</v>
      </c>
      <c r="D57" s="506" t="s">
        <v>45</v>
      </c>
      <c r="F57" s="456" t="s">
        <v>66</v>
      </c>
      <c r="G57" s="507" t="s">
        <v>166</v>
      </c>
      <c r="H57" s="509">
        <f>'PREMISSAS M.d.O.'!H32</f>
        <v>0</v>
      </c>
      <c r="I57" s="506" t="s">
        <v>45</v>
      </c>
      <c r="K57" s="465" t="s">
        <v>66</v>
      </c>
      <c r="L57" s="161" t="s">
        <v>192</v>
      </c>
      <c r="M57" s="162">
        <f>Município!$H$22</f>
        <v>0</v>
      </c>
      <c r="N57" s="163" t="s">
        <v>45</v>
      </c>
    </row>
    <row r="58" spans="1:14">
      <c r="A58" s="457"/>
      <c r="B58" s="508"/>
      <c r="C58" s="517"/>
      <c r="D58" s="511"/>
      <c r="F58" s="457"/>
      <c r="G58" s="508"/>
      <c r="H58" s="510"/>
      <c r="I58" s="511"/>
      <c r="K58" s="515"/>
      <c r="L58" s="164" t="s">
        <v>191</v>
      </c>
      <c r="M58" s="165">
        <v>0.01</v>
      </c>
      <c r="N58" s="166"/>
    </row>
    <row r="59" spans="1:14">
      <c r="A59" s="457"/>
      <c r="B59" s="101"/>
      <c r="C59" s="122"/>
      <c r="D59" s="96"/>
      <c r="F59" s="457"/>
      <c r="G59" s="101"/>
      <c r="H59" s="95"/>
      <c r="I59" s="96"/>
      <c r="K59" s="515"/>
      <c r="L59" s="135" t="s">
        <v>166</v>
      </c>
      <c r="M59" s="135">
        <f>M57*M58</f>
        <v>0</v>
      </c>
      <c r="N59" s="167"/>
    </row>
    <row r="60" spans="1:14">
      <c r="A60" s="457"/>
      <c r="B60" s="5" t="s">
        <v>161</v>
      </c>
      <c r="C60" s="3">
        <v>0</v>
      </c>
      <c r="D60" s="61"/>
      <c r="F60" s="457"/>
      <c r="G60" s="5" t="s">
        <v>161</v>
      </c>
      <c r="H60" s="3">
        <f>$C$60</f>
        <v>0</v>
      </c>
      <c r="I60" s="61"/>
      <c r="K60" s="466"/>
      <c r="L60" s="168" t="s">
        <v>161</v>
      </c>
      <c r="M60" s="169">
        <f>$H$60</f>
        <v>0</v>
      </c>
      <c r="N60" s="404"/>
    </row>
    <row r="61" spans="1:14">
      <c r="A61" s="146" t="s">
        <v>46</v>
      </c>
      <c r="B61" s="474" t="s">
        <v>129</v>
      </c>
      <c r="C61" s="475"/>
      <c r="D61" s="476"/>
      <c r="E61" s="147"/>
      <c r="F61" s="148" t="s">
        <v>46</v>
      </c>
      <c r="G61" s="474" t="s">
        <v>129</v>
      </c>
      <c r="H61" s="475"/>
      <c r="I61" s="476"/>
      <c r="K61" s="146" t="s">
        <v>46</v>
      </c>
      <c r="L61" s="474" t="s">
        <v>129</v>
      </c>
      <c r="M61" s="475"/>
      <c r="N61" s="476"/>
    </row>
    <row r="62" spans="1:14">
      <c r="A62" s="456" t="s">
        <v>67</v>
      </c>
      <c r="B62" s="507" t="s">
        <v>166</v>
      </c>
      <c r="C62" s="509">
        <f>C57</f>
        <v>0</v>
      </c>
      <c r="D62" s="506" t="s">
        <v>167</v>
      </c>
      <c r="F62" s="456" t="s">
        <v>67</v>
      </c>
      <c r="G62" s="507" t="s">
        <v>166</v>
      </c>
      <c r="H62" s="509">
        <f>H57</f>
        <v>0</v>
      </c>
      <c r="I62" s="506" t="s">
        <v>167</v>
      </c>
      <c r="K62" s="456" t="s">
        <v>67</v>
      </c>
      <c r="L62" s="507" t="s">
        <v>166</v>
      </c>
      <c r="M62" s="509">
        <f>M59</f>
        <v>0</v>
      </c>
      <c r="N62" s="506" t="s">
        <v>167</v>
      </c>
    </row>
    <row r="63" spans="1:14">
      <c r="A63" s="457"/>
      <c r="B63" s="508"/>
      <c r="C63" s="510"/>
      <c r="D63" s="511"/>
      <c r="F63" s="457"/>
      <c r="G63" s="508"/>
      <c r="H63" s="510"/>
      <c r="I63" s="511"/>
      <c r="K63" s="457"/>
      <c r="L63" s="508"/>
      <c r="M63" s="510"/>
      <c r="N63" s="511"/>
    </row>
    <row r="64" spans="1:14">
      <c r="A64" s="457"/>
      <c r="B64" s="5" t="s">
        <v>161</v>
      </c>
      <c r="C64" s="3">
        <v>0</v>
      </c>
      <c r="D64" s="61"/>
      <c r="F64" s="457"/>
      <c r="G64" s="5" t="s">
        <v>161</v>
      </c>
      <c r="H64" s="3">
        <f>C64</f>
        <v>0</v>
      </c>
      <c r="I64" s="61"/>
      <c r="K64" s="457"/>
      <c r="L64" s="5" t="s">
        <v>161</v>
      </c>
      <c r="M64" s="3">
        <f>H64</f>
        <v>0</v>
      </c>
      <c r="N64" s="61"/>
    </row>
    <row r="65" spans="1:15">
      <c r="A65" s="146" t="s">
        <v>332</v>
      </c>
      <c r="B65" s="474" t="s">
        <v>129</v>
      </c>
      <c r="C65" s="475"/>
      <c r="D65" s="476"/>
      <c r="E65" s="147"/>
      <c r="F65" s="146" t="s">
        <v>332</v>
      </c>
      <c r="G65" s="474" t="s">
        <v>129</v>
      </c>
      <c r="H65" s="475"/>
      <c r="I65" s="476"/>
      <c r="K65" s="146" t="s">
        <v>332</v>
      </c>
      <c r="L65" s="474" t="s">
        <v>129</v>
      </c>
      <c r="M65" s="475"/>
      <c r="N65" s="476"/>
    </row>
    <row r="66" spans="1:15" ht="30">
      <c r="A66" s="77" t="s">
        <v>68</v>
      </c>
      <c r="B66" s="21" t="s">
        <v>168</v>
      </c>
      <c r="C66" s="505"/>
      <c r="D66" s="506"/>
      <c r="F66" s="77" t="s">
        <v>68</v>
      </c>
      <c r="G66" s="21" t="s">
        <v>168</v>
      </c>
      <c r="H66" s="505">
        <v>0</v>
      </c>
      <c r="I66" s="506"/>
      <c r="K66" s="77" t="s">
        <v>68</v>
      </c>
      <c r="L66" s="21" t="s">
        <v>168</v>
      </c>
      <c r="M66" s="505">
        <v>0</v>
      </c>
      <c r="N66" s="506"/>
    </row>
    <row r="67" spans="1:15">
      <c r="A67" s="146" t="s">
        <v>55</v>
      </c>
      <c r="B67" s="474" t="s">
        <v>129</v>
      </c>
      <c r="C67" s="475"/>
      <c r="D67" s="476"/>
      <c r="E67" s="147"/>
      <c r="F67" s="148" t="s">
        <v>55</v>
      </c>
      <c r="G67" s="474" t="s">
        <v>129</v>
      </c>
      <c r="H67" s="475"/>
      <c r="I67" s="476"/>
      <c r="K67" s="146" t="s">
        <v>55</v>
      </c>
      <c r="L67" s="474" t="s">
        <v>129</v>
      </c>
      <c r="M67" s="475"/>
      <c r="N67" s="476"/>
    </row>
    <row r="68" spans="1:15" ht="15" customHeight="1">
      <c r="A68" s="465" t="s">
        <v>69</v>
      </c>
      <c r="B68" s="1" t="s">
        <v>112</v>
      </c>
      <c r="C68" s="129">
        <v>22</v>
      </c>
      <c r="D68" s="130" t="s">
        <v>127</v>
      </c>
      <c r="F68" s="456" t="s">
        <v>69</v>
      </c>
      <c r="G68" s="5" t="s">
        <v>112</v>
      </c>
      <c r="H68" s="129">
        <v>22</v>
      </c>
      <c r="I68" s="130" t="s">
        <v>127</v>
      </c>
      <c r="K68" s="465" t="s">
        <v>69</v>
      </c>
      <c r="L68" s="1" t="s">
        <v>112</v>
      </c>
      <c r="M68" s="129">
        <v>22</v>
      </c>
      <c r="N68" s="130" t="s">
        <v>127</v>
      </c>
    </row>
    <row r="69" spans="1:15">
      <c r="A69" s="515"/>
      <c r="B69" s="1" t="s">
        <v>194</v>
      </c>
      <c r="C69" s="32">
        <v>5</v>
      </c>
      <c r="D69" s="131" t="s">
        <v>193</v>
      </c>
      <c r="F69" s="457"/>
      <c r="G69" s="5" t="s">
        <v>194</v>
      </c>
      <c r="H69" s="32">
        <v>10</v>
      </c>
      <c r="I69" s="131" t="s">
        <v>193</v>
      </c>
      <c r="K69" s="515"/>
      <c r="L69" s="1" t="s">
        <v>194</v>
      </c>
      <c r="M69" s="32">
        <v>5</v>
      </c>
      <c r="N69" s="131" t="s">
        <v>193</v>
      </c>
    </row>
    <row r="70" spans="1:15">
      <c r="A70" s="515"/>
      <c r="B70" t="s">
        <v>195</v>
      </c>
      <c r="C70" s="89">
        <f>C68*C69</f>
        <v>110</v>
      </c>
      <c r="D70" s="61" t="s">
        <v>193</v>
      </c>
      <c r="F70" s="457"/>
      <c r="G70" s="5" t="s">
        <v>195</v>
      </c>
      <c r="H70" s="89">
        <f>H68*H69</f>
        <v>220</v>
      </c>
      <c r="I70" t="s">
        <v>193</v>
      </c>
      <c r="J70" s="147"/>
      <c r="K70" s="515"/>
      <c r="L70" t="s">
        <v>195</v>
      </c>
      <c r="M70" s="89">
        <f>M68*M69</f>
        <v>110</v>
      </c>
      <c r="N70" t="s">
        <v>193</v>
      </c>
      <c r="O70" s="5"/>
    </row>
    <row r="71" spans="1:15">
      <c r="A71" s="466"/>
      <c r="B71" s="145" t="s">
        <v>169</v>
      </c>
      <c r="C71" s="128">
        <v>0</v>
      </c>
      <c r="D71" s="61"/>
      <c r="F71" s="457"/>
      <c r="G71" s="125" t="s">
        <v>169</v>
      </c>
      <c r="H71" s="128">
        <v>0</v>
      </c>
      <c r="I71" s="61"/>
      <c r="K71" s="466"/>
      <c r="L71" s="145" t="s">
        <v>169</v>
      </c>
      <c r="M71" s="128">
        <v>0</v>
      </c>
      <c r="N71" s="61"/>
    </row>
    <row r="72" spans="1:15">
      <c r="A72" s="146" t="s">
        <v>57</v>
      </c>
      <c r="B72" s="474" t="s">
        <v>129</v>
      </c>
      <c r="C72" s="475"/>
      <c r="D72" s="476"/>
      <c r="F72" s="146" t="s">
        <v>57</v>
      </c>
      <c r="G72" s="474" t="s">
        <v>129</v>
      </c>
      <c r="H72" s="475"/>
      <c r="I72" s="476"/>
      <c r="K72" s="146" t="s">
        <v>57</v>
      </c>
      <c r="L72" s="474" t="s">
        <v>129</v>
      </c>
      <c r="M72" s="475"/>
      <c r="N72" s="476"/>
    </row>
    <row r="73" spans="1:15" ht="15" customHeight="1">
      <c r="A73" s="456" t="s">
        <v>70</v>
      </c>
      <c r="B73" s="123" t="s">
        <v>160</v>
      </c>
      <c r="C73" s="124">
        <v>0</v>
      </c>
      <c r="D73" s="97"/>
      <c r="F73" s="456" t="s">
        <v>70</v>
      </c>
      <c r="G73" s="123" t="s">
        <v>160</v>
      </c>
      <c r="H73" s="124">
        <f>$C$73</f>
        <v>0</v>
      </c>
      <c r="I73" s="97"/>
      <c r="K73" s="456" t="s">
        <v>70</v>
      </c>
      <c r="L73" s="123" t="s">
        <v>160</v>
      </c>
      <c r="M73" s="124">
        <f>$C$73</f>
        <v>0</v>
      </c>
      <c r="N73" s="97"/>
    </row>
    <row r="74" spans="1:15">
      <c r="A74" s="457"/>
      <c r="B74" s="125" t="s">
        <v>168</v>
      </c>
      <c r="C74" s="134">
        <v>1</v>
      </c>
      <c r="D74" s="98"/>
      <c r="F74" s="457"/>
      <c r="G74" s="125" t="s">
        <v>168</v>
      </c>
      <c r="H74" s="134">
        <v>0</v>
      </c>
      <c r="I74" s="98"/>
      <c r="K74" s="457"/>
      <c r="L74" s="125" t="s">
        <v>168</v>
      </c>
      <c r="M74" s="134">
        <v>0</v>
      </c>
      <c r="N74" s="98"/>
    </row>
    <row r="75" spans="1:15">
      <c r="A75" s="457"/>
      <c r="B75" s="125"/>
      <c r="C75" s="126"/>
      <c r="D75" s="98"/>
      <c r="F75" s="457"/>
      <c r="G75" s="125"/>
      <c r="H75" s="126"/>
      <c r="I75" s="98"/>
      <c r="K75" s="457"/>
      <c r="L75" s="125"/>
      <c r="M75" s="126"/>
      <c r="N75" s="98"/>
    </row>
    <row r="76" spans="1:15">
      <c r="A76" s="457"/>
      <c r="B76" s="125"/>
      <c r="C76" s="126"/>
      <c r="D76" s="98"/>
      <c r="F76" s="457"/>
      <c r="G76" s="125"/>
      <c r="H76" s="126"/>
      <c r="I76" s="98"/>
      <c r="K76" s="457"/>
      <c r="L76" s="125"/>
      <c r="M76" s="126"/>
      <c r="N76" s="98"/>
    </row>
    <row r="77" spans="1:15" ht="15.75" thickBot="1">
      <c r="A77" s="504"/>
      <c r="B77" s="132"/>
      <c r="C77" s="133"/>
      <c r="D77" s="99"/>
      <c r="F77" s="504"/>
      <c r="G77" s="132"/>
      <c r="H77" s="133"/>
      <c r="I77" s="99"/>
      <c r="K77" s="504"/>
      <c r="L77" s="132"/>
      <c r="M77" s="133"/>
      <c r="N77" s="99"/>
    </row>
  </sheetData>
  <mergeCells count="129">
    <mergeCell ref="L72:N72"/>
    <mergeCell ref="K73:K77"/>
    <mergeCell ref="L65:N65"/>
    <mergeCell ref="M66:N66"/>
    <mergeCell ref="L67:N67"/>
    <mergeCell ref="K68:K71"/>
    <mergeCell ref="A4:A5"/>
    <mergeCell ref="F4:F5"/>
    <mergeCell ref="K4:K5"/>
    <mergeCell ref="K49:K51"/>
    <mergeCell ref="L52:N52"/>
    <mergeCell ref="K53:K55"/>
    <mergeCell ref="L10:N10"/>
    <mergeCell ref="L61:N61"/>
    <mergeCell ref="K62:K64"/>
    <mergeCell ref="L62:L63"/>
    <mergeCell ref="M62:M63"/>
    <mergeCell ref="N62:N63"/>
    <mergeCell ref="L56:N56"/>
    <mergeCell ref="K57:K60"/>
    <mergeCell ref="G72:I72"/>
    <mergeCell ref="F73:F77"/>
    <mergeCell ref="G52:I52"/>
    <mergeCell ref="F53:F55"/>
    <mergeCell ref="K1:N1"/>
    <mergeCell ref="L2:N2"/>
    <mergeCell ref="L3:N3"/>
    <mergeCell ref="L6:N6"/>
    <mergeCell ref="K7:K9"/>
    <mergeCell ref="L19:N19"/>
    <mergeCell ref="K20:K21"/>
    <mergeCell ref="L28:N28"/>
    <mergeCell ref="K29:K31"/>
    <mergeCell ref="K11:K12"/>
    <mergeCell ref="L13:N13"/>
    <mergeCell ref="K14:K15"/>
    <mergeCell ref="L16:N16"/>
    <mergeCell ref="K17:K18"/>
    <mergeCell ref="H66:I66"/>
    <mergeCell ref="G67:I67"/>
    <mergeCell ref="F68:F71"/>
    <mergeCell ref="F62:F64"/>
    <mergeCell ref="G62:G63"/>
    <mergeCell ref="H62:H63"/>
    <mergeCell ref="I62:I63"/>
    <mergeCell ref="G65:I65"/>
    <mergeCell ref="F57:F60"/>
    <mergeCell ref="G57:G58"/>
    <mergeCell ref="H57:H58"/>
    <mergeCell ref="I57:I58"/>
    <mergeCell ref="G61:I61"/>
    <mergeCell ref="G56:I56"/>
    <mergeCell ref="F49:F51"/>
    <mergeCell ref="K37:K39"/>
    <mergeCell ref="L40:N40"/>
    <mergeCell ref="K41:K43"/>
    <mergeCell ref="L44:N44"/>
    <mergeCell ref="K45:K47"/>
    <mergeCell ref="L48:N48"/>
    <mergeCell ref="G32:I32"/>
    <mergeCell ref="F33:F35"/>
    <mergeCell ref="G36:I36"/>
    <mergeCell ref="F37:F39"/>
    <mergeCell ref="G40:I40"/>
    <mergeCell ref="F41:F43"/>
    <mergeCell ref="G44:I44"/>
    <mergeCell ref="F45:F47"/>
    <mergeCell ref="G48:I48"/>
    <mergeCell ref="L32:N32"/>
    <mergeCell ref="K33:K35"/>
    <mergeCell ref="L36:N36"/>
    <mergeCell ref="F1:I1"/>
    <mergeCell ref="G2:I2"/>
    <mergeCell ref="G3:I3"/>
    <mergeCell ref="G6:I6"/>
    <mergeCell ref="F7:F9"/>
    <mergeCell ref="G19:I19"/>
    <mergeCell ref="F20:F21"/>
    <mergeCell ref="G28:I28"/>
    <mergeCell ref="F29:F31"/>
    <mergeCell ref="G13:I13"/>
    <mergeCell ref="F14:F15"/>
    <mergeCell ref="G16:I16"/>
    <mergeCell ref="F17:F18"/>
    <mergeCell ref="G10:I10"/>
    <mergeCell ref="F11:F12"/>
    <mergeCell ref="A1:D1"/>
    <mergeCell ref="B2:D2"/>
    <mergeCell ref="B3:D3"/>
    <mergeCell ref="B6:D6"/>
    <mergeCell ref="B19:D19"/>
    <mergeCell ref="A68:A71"/>
    <mergeCell ref="A57:A60"/>
    <mergeCell ref="B61:D61"/>
    <mergeCell ref="A17:A18"/>
    <mergeCell ref="B57:B58"/>
    <mergeCell ref="C57:C58"/>
    <mergeCell ref="D57:D58"/>
    <mergeCell ref="A45:A47"/>
    <mergeCell ref="A49:A51"/>
    <mergeCell ref="A53:A55"/>
    <mergeCell ref="A11:A12"/>
    <mergeCell ref="A14:A15"/>
    <mergeCell ref="A20:A21"/>
    <mergeCell ref="A29:A31"/>
    <mergeCell ref="A33:A35"/>
    <mergeCell ref="A37:A39"/>
    <mergeCell ref="B65:D65"/>
    <mergeCell ref="B67:D67"/>
    <mergeCell ref="A41:A43"/>
    <mergeCell ref="A7:A9"/>
    <mergeCell ref="A73:A77"/>
    <mergeCell ref="C66:D66"/>
    <mergeCell ref="A62:A64"/>
    <mergeCell ref="B62:B63"/>
    <mergeCell ref="C62:C63"/>
    <mergeCell ref="D62:D63"/>
    <mergeCell ref="B40:D40"/>
    <mergeCell ref="B48:D48"/>
    <mergeCell ref="B44:D44"/>
    <mergeCell ref="B72:D72"/>
    <mergeCell ref="B52:D52"/>
    <mergeCell ref="B10:D10"/>
    <mergeCell ref="B13:D13"/>
    <mergeCell ref="B16:D16"/>
    <mergeCell ref="B56:D56"/>
    <mergeCell ref="B28:D28"/>
    <mergeCell ref="B32:D32"/>
    <mergeCell ref="B36:D36"/>
  </mergeCells>
  <pageMargins left="0.511811024" right="0.511811024" top="0.78740157499999996" bottom="0.78740157499999996" header="0.31496062000000002" footer="0.31496062000000002"/>
  <pageSetup paperSize="9" scale="64" orientation="portrait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23"/>
  <sheetViews>
    <sheetView showGridLines="0" view="pageBreakPreview" zoomScaleNormal="90" zoomScaleSheetLayoutView="100" workbookViewId="0">
      <selection activeCell="D11" sqref="D11"/>
    </sheetView>
  </sheetViews>
  <sheetFormatPr defaultColWidth="8.85546875" defaultRowHeight="15"/>
  <cols>
    <col min="1" max="1" width="48.85546875" bestFit="1" customWidth="1"/>
    <col min="2" max="2" width="10.42578125" bestFit="1" customWidth="1"/>
    <col min="3" max="3" width="10.42578125" customWidth="1"/>
    <col min="4" max="4" width="10.28515625" bestFit="1" customWidth="1"/>
    <col min="5" max="5" width="13.85546875" bestFit="1" customWidth="1"/>
    <col min="6" max="6" width="5.140625" customWidth="1"/>
    <col min="7" max="7" width="14.140625" customWidth="1"/>
    <col min="8" max="8" width="13.85546875" bestFit="1" customWidth="1"/>
    <col min="9" max="17" width="11.42578125" customWidth="1"/>
    <col min="18" max="18" width="9" bestFit="1" customWidth="1"/>
    <col min="19" max="20" width="8.42578125" bestFit="1" customWidth="1"/>
    <col min="21" max="21" width="9.42578125" customWidth="1"/>
    <col min="22" max="22" width="8.140625" customWidth="1"/>
    <col min="23" max="23" width="7.140625" bestFit="1" customWidth="1"/>
    <col min="24" max="24" width="9" bestFit="1" customWidth="1"/>
    <col min="26" max="26" width="9.42578125" customWidth="1"/>
    <col min="33" max="34" width="10.140625" customWidth="1"/>
    <col min="35" max="35" width="13.85546875" customWidth="1"/>
    <col min="36" max="36" width="7" customWidth="1"/>
    <col min="37" max="37" width="10.140625" customWidth="1"/>
    <col min="38" max="38" width="13.140625" bestFit="1" customWidth="1"/>
    <col min="39" max="39" width="12.42578125" bestFit="1" customWidth="1"/>
    <col min="41" max="41" width="10.85546875" customWidth="1"/>
    <col min="42" max="43" width="11.140625" bestFit="1" customWidth="1"/>
    <col min="44" max="44" width="13.42578125" bestFit="1" customWidth="1"/>
    <col min="45" max="45" width="12.140625" customWidth="1"/>
    <col min="46" max="46" width="13.140625" bestFit="1" customWidth="1"/>
    <col min="47" max="47" width="13.85546875" bestFit="1" customWidth="1"/>
    <col min="48" max="48" width="7.85546875" bestFit="1" customWidth="1"/>
    <col min="49" max="49" width="7.85546875" customWidth="1"/>
    <col min="50" max="50" width="11.42578125" customWidth="1"/>
    <col min="51" max="51" width="13.85546875" bestFit="1" customWidth="1"/>
  </cols>
  <sheetData>
    <row r="1" spans="1:11" ht="15" customHeight="1" thickBot="1">
      <c r="A1" s="532" t="s">
        <v>77</v>
      </c>
      <c r="B1" s="533"/>
      <c r="C1" s="533"/>
      <c r="D1" s="533"/>
      <c r="E1" s="533"/>
    </row>
    <row r="2" spans="1:11" ht="21.75" customHeight="1">
      <c r="A2" s="536" t="s">
        <v>0</v>
      </c>
      <c r="B2" s="530" t="s">
        <v>76</v>
      </c>
      <c r="C2" s="538" t="s">
        <v>196</v>
      </c>
      <c r="D2" s="534" t="s">
        <v>19</v>
      </c>
      <c r="E2" s="538" t="s">
        <v>4</v>
      </c>
    </row>
    <row r="3" spans="1:11" ht="15.75" thickBot="1">
      <c r="A3" s="537"/>
      <c r="B3" s="531"/>
      <c r="C3" s="539"/>
      <c r="D3" s="535"/>
      <c r="E3" s="539"/>
    </row>
    <row r="4" spans="1:11">
      <c r="A4" s="142" t="s">
        <v>49</v>
      </c>
      <c r="B4" s="53">
        <v>220</v>
      </c>
      <c r="C4" s="136" t="s">
        <v>198</v>
      </c>
      <c r="D4" s="47">
        <v>0</v>
      </c>
      <c r="E4" s="56">
        <f t="shared" ref="E4:E21" si="0">B4*D4</f>
        <v>0</v>
      </c>
      <c r="G4" s="34">
        <f>E4*0.7</f>
        <v>0</v>
      </c>
      <c r="H4" s="34">
        <f>G4/2</f>
        <v>0</v>
      </c>
    </row>
    <row r="5" spans="1:11">
      <c r="A5" s="143" t="s">
        <v>50</v>
      </c>
      <c r="B5" s="54">
        <v>220</v>
      </c>
      <c r="C5" s="137" t="s">
        <v>199</v>
      </c>
      <c r="D5" s="47">
        <v>0</v>
      </c>
      <c r="E5" s="4">
        <f t="shared" si="0"/>
        <v>0</v>
      </c>
      <c r="G5" s="34">
        <f t="shared" ref="G5:G21" si="1">E5*0.7</f>
        <v>0</v>
      </c>
      <c r="H5" s="34">
        <f t="shared" ref="H5:H21" si="2">G5/2</f>
        <v>0</v>
      </c>
    </row>
    <row r="6" spans="1:11">
      <c r="A6" s="143" t="s">
        <v>51</v>
      </c>
      <c r="B6" s="54">
        <v>220</v>
      </c>
      <c r="C6" s="137" t="s">
        <v>197</v>
      </c>
      <c r="D6" s="47">
        <v>0</v>
      </c>
      <c r="E6" s="4">
        <f t="shared" si="0"/>
        <v>0</v>
      </c>
      <c r="G6" s="34">
        <f t="shared" si="1"/>
        <v>0</v>
      </c>
      <c r="H6" s="34">
        <f t="shared" si="2"/>
        <v>0</v>
      </c>
    </row>
    <row r="7" spans="1:11">
      <c r="A7" s="143" t="s">
        <v>5</v>
      </c>
      <c r="B7" s="54">
        <v>220</v>
      </c>
      <c r="C7" s="137" t="s">
        <v>200</v>
      </c>
      <c r="D7" s="405">
        <v>0</v>
      </c>
      <c r="E7" s="4">
        <f t="shared" si="0"/>
        <v>0</v>
      </c>
      <c r="G7" s="34">
        <f t="shared" si="1"/>
        <v>0</v>
      </c>
      <c r="H7" s="34">
        <f t="shared" si="2"/>
        <v>0</v>
      </c>
    </row>
    <row r="8" spans="1:11">
      <c r="A8" s="143" t="s">
        <v>6</v>
      </c>
      <c r="B8" s="54">
        <v>220</v>
      </c>
      <c r="C8" s="137" t="s">
        <v>201</v>
      </c>
      <c r="D8" s="405">
        <v>0</v>
      </c>
      <c r="E8" s="4">
        <f t="shared" si="0"/>
        <v>0</v>
      </c>
      <c r="G8" s="34">
        <f t="shared" si="1"/>
        <v>0</v>
      </c>
      <c r="H8" s="34">
        <f t="shared" si="2"/>
        <v>0</v>
      </c>
    </row>
    <row r="9" spans="1:11">
      <c r="A9" s="143" t="s">
        <v>20</v>
      </c>
      <c r="B9" s="54">
        <v>220</v>
      </c>
      <c r="C9" s="137" t="s">
        <v>200</v>
      </c>
      <c r="D9" s="405">
        <v>0</v>
      </c>
      <c r="E9" s="4">
        <f t="shared" si="0"/>
        <v>0</v>
      </c>
      <c r="G9" s="34">
        <f t="shared" si="1"/>
        <v>0</v>
      </c>
      <c r="H9" s="34">
        <f t="shared" si="2"/>
        <v>0</v>
      </c>
    </row>
    <row r="10" spans="1:11">
      <c r="A10" s="143" t="s">
        <v>7</v>
      </c>
      <c r="B10" s="54">
        <v>220</v>
      </c>
      <c r="C10" s="137" t="s">
        <v>202</v>
      </c>
      <c r="D10" s="405">
        <v>0</v>
      </c>
      <c r="E10" s="4">
        <f t="shared" si="0"/>
        <v>0</v>
      </c>
      <c r="G10" s="34">
        <f t="shared" si="1"/>
        <v>0</v>
      </c>
      <c r="H10" s="34">
        <f t="shared" si="2"/>
        <v>0</v>
      </c>
    </row>
    <row r="11" spans="1:11">
      <c r="A11" s="143" t="s">
        <v>8</v>
      </c>
      <c r="B11" s="54">
        <v>220</v>
      </c>
      <c r="C11" s="137" t="s">
        <v>202</v>
      </c>
      <c r="D11" s="405">
        <v>0</v>
      </c>
      <c r="E11" s="4">
        <f t="shared" si="0"/>
        <v>0</v>
      </c>
      <c r="G11" s="34">
        <f t="shared" si="1"/>
        <v>0</v>
      </c>
      <c r="H11" s="34">
        <f t="shared" si="2"/>
        <v>0</v>
      </c>
    </row>
    <row r="12" spans="1:11">
      <c r="A12" s="143" t="s">
        <v>9</v>
      </c>
      <c r="B12" s="54">
        <v>220</v>
      </c>
      <c r="C12" s="139" t="s">
        <v>22</v>
      </c>
      <c r="D12" s="48">
        <v>0</v>
      </c>
      <c r="E12" s="4">
        <f t="shared" si="0"/>
        <v>0</v>
      </c>
      <c r="G12" s="34">
        <f t="shared" si="1"/>
        <v>0</v>
      </c>
      <c r="H12" s="34">
        <f t="shared" si="2"/>
        <v>0</v>
      </c>
    </row>
    <row r="13" spans="1:11">
      <c r="A13" s="143" t="s">
        <v>78</v>
      </c>
      <c r="B13" s="54">
        <v>220</v>
      </c>
      <c r="C13" s="253" t="s">
        <v>220</v>
      </c>
      <c r="D13" s="254">
        <v>0</v>
      </c>
      <c r="E13" s="4">
        <f t="shared" si="0"/>
        <v>0</v>
      </c>
      <c r="G13" s="34">
        <f t="shared" si="1"/>
        <v>0</v>
      </c>
      <c r="H13" s="34">
        <f t="shared" si="2"/>
        <v>0</v>
      </c>
      <c r="K13" s="34"/>
    </row>
    <row r="14" spans="1:11">
      <c r="A14" s="143" t="s">
        <v>18</v>
      </c>
      <c r="B14" s="54">
        <v>220</v>
      </c>
      <c r="C14" s="137" t="s">
        <v>200</v>
      </c>
      <c r="D14" s="47">
        <v>0</v>
      </c>
      <c r="E14" s="4">
        <f t="shared" si="0"/>
        <v>0</v>
      </c>
      <c r="G14" s="34">
        <f t="shared" si="1"/>
        <v>0</v>
      </c>
      <c r="H14" s="34">
        <f t="shared" si="2"/>
        <v>0</v>
      </c>
    </row>
    <row r="15" spans="1:11">
      <c r="A15" s="143" t="s">
        <v>11</v>
      </c>
      <c r="B15" s="54">
        <v>220</v>
      </c>
      <c r="C15" s="253" t="s">
        <v>220</v>
      </c>
      <c r="D15" s="254">
        <v>0</v>
      </c>
      <c r="E15" s="4">
        <f t="shared" si="0"/>
        <v>0</v>
      </c>
      <c r="G15" s="34">
        <f t="shared" si="1"/>
        <v>0</v>
      </c>
      <c r="H15" s="34">
        <f t="shared" si="2"/>
        <v>0</v>
      </c>
    </row>
    <row r="16" spans="1:11">
      <c r="A16" s="143" t="s">
        <v>17</v>
      </c>
      <c r="B16" s="54">
        <v>220</v>
      </c>
      <c r="C16" s="137" t="s">
        <v>200</v>
      </c>
      <c r="D16" s="47">
        <v>0</v>
      </c>
      <c r="E16" s="4">
        <f t="shared" si="0"/>
        <v>0</v>
      </c>
      <c r="G16" s="34">
        <f t="shared" si="1"/>
        <v>0</v>
      </c>
      <c r="H16" s="34">
        <f t="shared" si="2"/>
        <v>0</v>
      </c>
    </row>
    <row r="17" spans="1:35">
      <c r="A17" s="143" t="s">
        <v>12</v>
      </c>
      <c r="B17" s="54">
        <v>220</v>
      </c>
      <c r="C17" s="137" t="s">
        <v>200</v>
      </c>
      <c r="D17" s="47">
        <v>0</v>
      </c>
      <c r="E17" s="4">
        <f t="shared" si="0"/>
        <v>0</v>
      </c>
      <c r="G17" s="34">
        <f t="shared" si="1"/>
        <v>0</v>
      </c>
      <c r="H17" s="34">
        <f t="shared" si="2"/>
        <v>0</v>
      </c>
    </row>
    <row r="18" spans="1:35">
      <c r="A18" s="143" t="s">
        <v>16</v>
      </c>
      <c r="B18" s="54">
        <v>220</v>
      </c>
      <c r="C18" s="137" t="s">
        <v>200</v>
      </c>
      <c r="D18" s="47">
        <v>0</v>
      </c>
      <c r="E18" s="4">
        <f t="shared" si="0"/>
        <v>0</v>
      </c>
      <c r="G18" s="34">
        <f t="shared" si="1"/>
        <v>0</v>
      </c>
      <c r="H18" s="34">
        <f t="shared" si="2"/>
        <v>0</v>
      </c>
    </row>
    <row r="19" spans="1:35">
      <c r="A19" s="143" t="s">
        <v>13</v>
      </c>
      <c r="B19" s="54">
        <v>220</v>
      </c>
      <c r="C19" s="139" t="s">
        <v>22</v>
      </c>
      <c r="D19" s="48">
        <v>0</v>
      </c>
      <c r="E19" s="4">
        <f t="shared" si="0"/>
        <v>0</v>
      </c>
      <c r="G19" s="34">
        <f t="shared" si="1"/>
        <v>0</v>
      </c>
      <c r="H19" s="34">
        <f t="shared" si="2"/>
        <v>0</v>
      </c>
    </row>
    <row r="20" spans="1:35">
      <c r="A20" s="143" t="s">
        <v>14</v>
      </c>
      <c r="B20" s="54">
        <v>220</v>
      </c>
      <c r="C20" s="137" t="s">
        <v>202</v>
      </c>
      <c r="D20" s="47">
        <v>0</v>
      </c>
      <c r="E20" s="4">
        <f t="shared" si="0"/>
        <v>0</v>
      </c>
      <c r="G20" s="34">
        <f t="shared" si="1"/>
        <v>0</v>
      </c>
      <c r="H20" s="34">
        <f t="shared" si="2"/>
        <v>0</v>
      </c>
    </row>
    <row r="21" spans="1:35" ht="15.75" thickBot="1">
      <c r="A21" s="144" t="s">
        <v>15</v>
      </c>
      <c r="B21" s="55">
        <v>220</v>
      </c>
      <c r="C21" s="138" t="s">
        <v>200</v>
      </c>
      <c r="D21" s="49">
        <v>0</v>
      </c>
      <c r="E21" s="57">
        <f t="shared" si="0"/>
        <v>0</v>
      </c>
      <c r="G21" s="34">
        <f t="shared" si="1"/>
        <v>0</v>
      </c>
      <c r="H21" s="34">
        <f t="shared" si="2"/>
        <v>0</v>
      </c>
    </row>
    <row r="22" spans="1:35" ht="9" customHeight="1">
      <c r="D22" s="430">
        <v>0</v>
      </c>
    </row>
    <row r="23" spans="1:35">
      <c r="A23" s="58" t="s">
        <v>351</v>
      </c>
      <c r="AI23" s="35"/>
    </row>
  </sheetData>
  <mergeCells count="6">
    <mergeCell ref="B2:B3"/>
    <mergeCell ref="A1:E1"/>
    <mergeCell ref="D2:D3"/>
    <mergeCell ref="A2:A3"/>
    <mergeCell ref="E2:E3"/>
    <mergeCell ref="C2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:C13 C15:C21 C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showGridLines="0" view="pageBreakPreview" zoomScaleSheetLayoutView="100" workbookViewId="0">
      <selection activeCell="G12" sqref="G12"/>
    </sheetView>
  </sheetViews>
  <sheetFormatPr defaultColWidth="8.85546875" defaultRowHeight="15"/>
  <cols>
    <col min="1" max="1" width="48.85546875" bestFit="1" customWidth="1"/>
    <col min="2" max="2" width="13" customWidth="1"/>
    <col min="3" max="3" width="12.140625" customWidth="1"/>
    <col min="4" max="4" width="16" customWidth="1"/>
  </cols>
  <sheetData>
    <row r="1" spans="1:8">
      <c r="A1" s="544" t="s">
        <v>23</v>
      </c>
      <c r="B1" s="542" t="s">
        <v>1</v>
      </c>
      <c r="C1" s="542" t="s">
        <v>2</v>
      </c>
      <c r="D1" s="540" t="s">
        <v>3</v>
      </c>
    </row>
    <row r="2" spans="1:8" ht="15.75" thickBot="1">
      <c r="A2" s="545"/>
      <c r="B2" s="543"/>
      <c r="C2" s="543"/>
      <c r="D2" s="541"/>
    </row>
    <row r="3" spans="1:8">
      <c r="A3" s="143" t="s">
        <v>49</v>
      </c>
      <c r="B3" s="6"/>
      <c r="C3" s="9">
        <f>'Base Salarial'!B4</f>
        <v>220</v>
      </c>
      <c r="D3" s="7">
        <f>'Base Salarial'!E4*B3</f>
        <v>0</v>
      </c>
      <c r="E3" s="135"/>
      <c r="F3" s="135"/>
    </row>
    <row r="4" spans="1:8">
      <c r="A4" s="143" t="s">
        <v>50</v>
      </c>
      <c r="B4" s="60"/>
      <c r="C4" s="9">
        <f>'Base Salarial'!B5</f>
        <v>220</v>
      </c>
      <c r="D4" s="7">
        <f>'Base Salarial'!E5*B4</f>
        <v>0</v>
      </c>
      <c r="E4" s="135"/>
      <c r="F4" s="135"/>
    </row>
    <row r="5" spans="1:8">
      <c r="A5" s="143" t="s">
        <v>51</v>
      </c>
      <c r="B5" s="60"/>
      <c r="C5" s="9">
        <f>'Base Salarial'!B6</f>
        <v>220</v>
      </c>
      <c r="D5" s="7">
        <f>'Base Salarial'!E6*B5</f>
        <v>0</v>
      </c>
      <c r="E5" s="135"/>
      <c r="F5" s="135"/>
    </row>
    <row r="6" spans="1:8">
      <c r="A6" s="143" t="s">
        <v>5</v>
      </c>
      <c r="B6" s="60"/>
      <c r="C6" s="9">
        <f>'Base Salarial'!B7</f>
        <v>220</v>
      </c>
      <c r="D6" s="7">
        <f>'Base Salarial'!E7*B6</f>
        <v>0</v>
      </c>
      <c r="E6" s="135"/>
      <c r="F6" s="135"/>
    </row>
    <row r="7" spans="1:8">
      <c r="A7" s="143" t="s">
        <v>6</v>
      </c>
      <c r="B7" s="60"/>
      <c r="C7" s="9">
        <f>'Base Salarial'!B8</f>
        <v>220</v>
      </c>
      <c r="D7" s="7">
        <f>'Base Salarial'!E8*B7</f>
        <v>0</v>
      </c>
      <c r="E7" s="135"/>
      <c r="F7" s="135"/>
    </row>
    <row r="8" spans="1:8">
      <c r="A8" s="143" t="s">
        <v>20</v>
      </c>
      <c r="B8" s="6"/>
      <c r="C8" s="9">
        <f>'Base Salarial'!B9</f>
        <v>220</v>
      </c>
      <c r="D8" s="7">
        <f>'Base Salarial'!E9*B8</f>
        <v>0</v>
      </c>
      <c r="E8" s="135"/>
      <c r="F8" s="135"/>
    </row>
    <row r="9" spans="1:8">
      <c r="A9" s="143" t="s">
        <v>7</v>
      </c>
      <c r="B9" s="6"/>
      <c r="C9" s="9">
        <f>'Base Salarial'!B10</f>
        <v>220</v>
      </c>
      <c r="D9" s="7">
        <f>'Base Salarial'!E10*B9</f>
        <v>0</v>
      </c>
      <c r="E9" s="135"/>
      <c r="F9" s="135"/>
      <c r="H9" s="1"/>
    </row>
    <row r="10" spans="1:8">
      <c r="A10" s="143" t="s">
        <v>8</v>
      </c>
      <c r="B10" s="6"/>
      <c r="C10" s="9">
        <f>'Base Salarial'!B11</f>
        <v>220</v>
      </c>
      <c r="D10" s="7">
        <f>'Base Salarial'!E11*B10</f>
        <v>0</v>
      </c>
      <c r="E10" s="135"/>
      <c r="F10" s="135"/>
    </row>
    <row r="11" spans="1:8">
      <c r="A11" s="143" t="s">
        <v>9</v>
      </c>
      <c r="B11" s="6"/>
      <c r="C11" s="9">
        <f>'Base Salarial'!B12</f>
        <v>220</v>
      </c>
      <c r="D11" s="7">
        <f>'Base Salarial'!E12*B11</f>
        <v>0</v>
      </c>
      <c r="E11" s="135"/>
      <c r="F11" s="135"/>
    </row>
    <row r="12" spans="1:8">
      <c r="A12" s="143" t="s">
        <v>10</v>
      </c>
      <c r="B12" s="6"/>
      <c r="C12" s="9">
        <f>'Base Salarial'!B13</f>
        <v>220</v>
      </c>
      <c r="D12" s="7">
        <f>'Base Salarial'!E13*B12</f>
        <v>0</v>
      </c>
      <c r="E12" s="135"/>
      <c r="F12" s="135"/>
    </row>
    <row r="13" spans="1:8">
      <c r="A13" s="143" t="s">
        <v>18</v>
      </c>
      <c r="B13" s="6"/>
      <c r="C13" s="9">
        <f>'Base Salarial'!B14</f>
        <v>220</v>
      </c>
      <c r="D13" s="7">
        <f>'Base Salarial'!E14*B13</f>
        <v>0</v>
      </c>
      <c r="E13" s="135"/>
      <c r="F13" s="135"/>
    </row>
    <row r="14" spans="1:8">
      <c r="A14" s="143" t="s">
        <v>11</v>
      </c>
      <c r="B14" s="6"/>
      <c r="C14" s="9">
        <f>'Base Salarial'!B15</f>
        <v>220</v>
      </c>
      <c r="D14" s="7">
        <f>'Base Salarial'!E15*B14</f>
        <v>0</v>
      </c>
      <c r="E14" s="135"/>
      <c r="F14" s="135"/>
    </row>
    <row r="15" spans="1:8">
      <c r="A15" s="143" t="s">
        <v>17</v>
      </c>
      <c r="B15" s="6"/>
      <c r="C15" s="9">
        <f>'Base Salarial'!B16</f>
        <v>220</v>
      </c>
      <c r="D15" s="7">
        <f>'Base Salarial'!E16*B15</f>
        <v>0</v>
      </c>
      <c r="E15" s="135"/>
      <c r="F15" s="135"/>
    </row>
    <row r="16" spans="1:8">
      <c r="A16" s="143" t="s">
        <v>12</v>
      </c>
      <c r="B16" s="6"/>
      <c r="C16" s="9">
        <f>'Base Salarial'!B17</f>
        <v>220</v>
      </c>
      <c r="D16" s="7">
        <f>'Base Salarial'!E17*B16</f>
        <v>0</v>
      </c>
      <c r="E16" s="135"/>
      <c r="F16" s="135"/>
    </row>
    <row r="17" spans="1:4">
      <c r="A17" s="143" t="s">
        <v>16</v>
      </c>
      <c r="B17" s="6"/>
      <c r="C17" s="9">
        <f>'Base Salarial'!B18</f>
        <v>220</v>
      </c>
      <c r="D17" s="7">
        <f>'Base Salarial'!E18*B17</f>
        <v>0</v>
      </c>
    </row>
    <row r="18" spans="1:4">
      <c r="A18" s="143" t="s">
        <v>13</v>
      </c>
      <c r="B18" s="6"/>
      <c r="C18" s="9">
        <f>'Base Salarial'!B19</f>
        <v>220</v>
      </c>
      <c r="D18" s="7">
        <f>'Base Salarial'!E19*B18</f>
        <v>0</v>
      </c>
    </row>
    <row r="19" spans="1:4">
      <c r="A19" s="143" t="s">
        <v>14</v>
      </c>
      <c r="B19" s="32"/>
      <c r="C19" s="9">
        <f>'Base Salarial'!B20</f>
        <v>220</v>
      </c>
      <c r="D19" s="7">
        <f>'Base Salarial'!E20*B19</f>
        <v>0</v>
      </c>
    </row>
    <row r="20" spans="1:4" ht="15.75" thickBot="1">
      <c r="A20" s="143" t="s">
        <v>15</v>
      </c>
      <c r="B20" s="6"/>
      <c r="C20" s="9">
        <f>'Base Salarial'!B21</f>
        <v>220</v>
      </c>
      <c r="D20" s="7">
        <f>'Base Salarial'!E21*B20</f>
        <v>0</v>
      </c>
    </row>
    <row r="21" spans="1:4" ht="15.75" thickBot="1">
      <c r="A21" s="171" t="s">
        <v>28</v>
      </c>
      <c r="B21" s="172">
        <f>SUM(B3:B20)</f>
        <v>0</v>
      </c>
      <c r="C21" s="172" t="s">
        <v>22</v>
      </c>
      <c r="D21" s="173">
        <f t="shared" ref="D21" si="0">SUM(D3:D20)</f>
        <v>0</v>
      </c>
    </row>
    <row r="22" spans="1:4">
      <c r="D22" s="34">
        <f>D21*3</f>
        <v>0</v>
      </c>
    </row>
  </sheetData>
  <mergeCells count="4">
    <mergeCell ref="D1:D2"/>
    <mergeCell ref="B1:B2"/>
    <mergeCell ref="C1:C2"/>
    <mergeCell ref="A1:A2"/>
  </mergeCells>
  <pageMargins left="0.511811024" right="0.511811024" top="0.78740157499999996" bottom="0.78740157499999996" header="0.31496062000000002" footer="0.31496062000000002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showGridLines="0" view="pageBreakPreview" zoomScaleSheetLayoutView="100" workbookViewId="0">
      <selection activeCell="A23" sqref="A23"/>
    </sheetView>
  </sheetViews>
  <sheetFormatPr defaultColWidth="8.85546875" defaultRowHeight="15"/>
  <cols>
    <col min="1" max="1" width="48.85546875" bestFit="1" customWidth="1"/>
    <col min="2" max="2" width="15.42578125" customWidth="1"/>
    <col min="3" max="3" width="11.85546875" customWidth="1"/>
    <col min="4" max="4" width="17.85546875" customWidth="1"/>
  </cols>
  <sheetData>
    <row r="1" spans="1:4" ht="15" customHeight="1">
      <c r="A1" s="544" t="s">
        <v>24</v>
      </c>
      <c r="B1" s="542" t="s">
        <v>1</v>
      </c>
      <c r="C1" s="542" t="s">
        <v>2</v>
      </c>
      <c r="D1" s="540" t="s">
        <v>3</v>
      </c>
    </row>
    <row r="2" spans="1:4" ht="15.75" thickBot="1">
      <c r="A2" s="545"/>
      <c r="B2" s="543"/>
      <c r="C2" s="543"/>
      <c r="D2" s="541"/>
    </row>
    <row r="3" spans="1:4">
      <c r="A3" s="143" t="s">
        <v>49</v>
      </c>
      <c r="B3" s="32"/>
      <c r="C3" s="9">
        <f>'Base Salarial'!B4</f>
        <v>220</v>
      </c>
      <c r="D3" s="7">
        <f>'Base Salarial'!E4*Execução!B3</f>
        <v>0</v>
      </c>
    </row>
    <row r="4" spans="1:4">
      <c r="A4" s="143" t="s">
        <v>50</v>
      </c>
      <c r="B4" s="60"/>
      <c r="C4" s="9">
        <f>'Base Salarial'!B5</f>
        <v>220</v>
      </c>
      <c r="D4" s="7">
        <f>'Base Salarial'!E5*Execução!B4</f>
        <v>0</v>
      </c>
    </row>
    <row r="5" spans="1:4">
      <c r="A5" s="143" t="s">
        <v>51</v>
      </c>
      <c r="B5" s="60"/>
      <c r="C5" s="9">
        <f>'Base Salarial'!B6</f>
        <v>220</v>
      </c>
      <c r="D5" s="7">
        <f>'Base Salarial'!E6*Execução!B5</f>
        <v>0</v>
      </c>
    </row>
    <row r="6" spans="1:4">
      <c r="A6" s="143" t="s">
        <v>5</v>
      </c>
      <c r="B6" s="60"/>
      <c r="C6" s="9">
        <f>'Base Salarial'!B7</f>
        <v>220</v>
      </c>
      <c r="D6" s="7">
        <f>'Base Salarial'!E7*Execução!B6</f>
        <v>0</v>
      </c>
    </row>
    <row r="7" spans="1:4">
      <c r="A7" s="143" t="s">
        <v>6</v>
      </c>
      <c r="B7" s="60"/>
      <c r="C7" s="9">
        <f>'Base Salarial'!B8</f>
        <v>220</v>
      </c>
      <c r="D7" s="7">
        <f>'Base Salarial'!E8*Execução!B7</f>
        <v>0</v>
      </c>
    </row>
    <row r="8" spans="1:4">
      <c r="A8" s="143" t="s">
        <v>20</v>
      </c>
      <c r="B8" s="32"/>
      <c r="C8" s="9">
        <f>'Base Salarial'!B9</f>
        <v>220</v>
      </c>
      <c r="D8" s="7">
        <f>'Base Salarial'!E9*Execução!B8</f>
        <v>0</v>
      </c>
    </row>
    <row r="9" spans="1:4">
      <c r="A9" s="143" t="s">
        <v>7</v>
      </c>
      <c r="B9" s="32"/>
      <c r="C9" s="9">
        <f>'Base Salarial'!B10</f>
        <v>220</v>
      </c>
      <c r="D9" s="7">
        <f>'Base Salarial'!E10*Execução!B9</f>
        <v>0</v>
      </c>
    </row>
    <row r="10" spans="1:4">
      <c r="A10" s="143" t="s">
        <v>8</v>
      </c>
      <c r="B10" s="32"/>
      <c r="C10" s="9">
        <f>'Base Salarial'!B11</f>
        <v>220</v>
      </c>
      <c r="D10" s="7">
        <f>'Base Salarial'!E11*Execução!B10</f>
        <v>0</v>
      </c>
    </row>
    <row r="11" spans="1:4">
      <c r="A11" s="143" t="s">
        <v>9</v>
      </c>
      <c r="B11" s="32"/>
      <c r="C11" s="9">
        <f>'Base Salarial'!B12</f>
        <v>220</v>
      </c>
      <c r="D11" s="7">
        <f>'Base Salarial'!E12*Execução!B11</f>
        <v>0</v>
      </c>
    </row>
    <row r="12" spans="1:4">
      <c r="A12" s="143" t="s">
        <v>10</v>
      </c>
      <c r="B12" s="32"/>
      <c r="C12" s="9">
        <f>'Base Salarial'!B13</f>
        <v>220</v>
      </c>
      <c r="D12" s="7">
        <f>'Base Salarial'!E13*Execução!B12</f>
        <v>0</v>
      </c>
    </row>
    <row r="13" spans="1:4">
      <c r="A13" s="143" t="s">
        <v>18</v>
      </c>
      <c r="B13" s="32"/>
      <c r="C13" s="9">
        <f>'Base Salarial'!B14</f>
        <v>220</v>
      </c>
      <c r="D13" s="7">
        <f>'Base Salarial'!E14*Execução!B13</f>
        <v>0</v>
      </c>
    </row>
    <row r="14" spans="1:4">
      <c r="A14" s="143" t="s">
        <v>11</v>
      </c>
      <c r="B14" s="32"/>
      <c r="C14" s="9">
        <f>'Base Salarial'!B15</f>
        <v>220</v>
      </c>
      <c r="D14" s="7">
        <f>'Base Salarial'!E15*Execução!B14</f>
        <v>0</v>
      </c>
    </row>
    <row r="15" spans="1:4">
      <c r="A15" s="143" t="s">
        <v>17</v>
      </c>
      <c r="B15" s="32"/>
      <c r="C15" s="9">
        <f>'Base Salarial'!B16</f>
        <v>220</v>
      </c>
      <c r="D15" s="7">
        <f>'Base Salarial'!E16*Execução!B15</f>
        <v>0</v>
      </c>
    </row>
    <row r="16" spans="1:4">
      <c r="A16" s="143" t="s">
        <v>12</v>
      </c>
      <c r="B16" s="32"/>
      <c r="C16" s="9">
        <f>'Base Salarial'!B17</f>
        <v>220</v>
      </c>
      <c r="D16" s="7">
        <f>'Base Salarial'!E17*Execução!B16</f>
        <v>0</v>
      </c>
    </row>
    <row r="17" spans="1:4">
      <c r="A17" s="143" t="s">
        <v>16</v>
      </c>
      <c r="B17" s="32"/>
      <c r="C17" s="9">
        <f>'Base Salarial'!B18</f>
        <v>220</v>
      </c>
      <c r="D17" s="7">
        <f>'Base Salarial'!E18*Execução!B17</f>
        <v>0</v>
      </c>
    </row>
    <row r="18" spans="1:4">
      <c r="A18" s="143" t="s">
        <v>13</v>
      </c>
      <c r="B18" s="32"/>
      <c r="C18" s="9">
        <f>'Base Salarial'!B19</f>
        <v>220</v>
      </c>
      <c r="D18" s="7">
        <f>'Base Salarial'!E19*Execução!B18</f>
        <v>0</v>
      </c>
    </row>
    <row r="19" spans="1:4">
      <c r="A19" s="143" t="s">
        <v>14</v>
      </c>
      <c r="B19" s="32"/>
      <c r="C19" s="9">
        <f>'Base Salarial'!B20</f>
        <v>220</v>
      </c>
      <c r="D19" s="7">
        <f>'Base Salarial'!E20*Execução!B19</f>
        <v>0</v>
      </c>
    </row>
    <row r="20" spans="1:4" ht="15.75" thickBot="1">
      <c r="A20" s="143" t="s">
        <v>15</v>
      </c>
      <c r="B20" s="32"/>
      <c r="C20" s="9">
        <f>'Base Salarial'!B21</f>
        <v>220</v>
      </c>
      <c r="D20" s="7">
        <f>'Base Salarial'!E21*Execução!B20</f>
        <v>0</v>
      </c>
    </row>
    <row r="21" spans="1:4" ht="15.75" thickBot="1">
      <c r="A21" s="171" t="s">
        <v>28</v>
      </c>
      <c r="B21" s="172">
        <f>SUM(B3:B20)</f>
        <v>0</v>
      </c>
      <c r="C21" s="172" t="s">
        <v>22</v>
      </c>
      <c r="D21" s="173">
        <f t="shared" ref="D21" si="0">SUM(D3:D20)</f>
        <v>0</v>
      </c>
    </row>
  </sheetData>
  <mergeCells count="4">
    <mergeCell ref="A1:A2"/>
    <mergeCell ref="B1:B2"/>
    <mergeCell ref="C1:C2"/>
    <mergeCell ref="D1:D2"/>
  </mergeCells>
  <pageMargins left="0.511811024" right="0.511811024" top="0.78740157499999996" bottom="0.78740157499999996" header="0.31496062000000002" footer="0.31496062000000002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showGridLines="0" view="pageBreakPreview" zoomScaleSheetLayoutView="100" workbookViewId="0">
      <selection activeCell="D15" sqref="D15"/>
    </sheetView>
  </sheetViews>
  <sheetFormatPr defaultColWidth="8.85546875" defaultRowHeight="15"/>
  <cols>
    <col min="1" max="1" width="48.85546875" bestFit="1" customWidth="1"/>
    <col min="2" max="2" width="16" customWidth="1"/>
    <col min="3" max="3" width="12" customWidth="1"/>
    <col min="4" max="4" width="16.42578125" customWidth="1"/>
  </cols>
  <sheetData>
    <row r="1" spans="1:4" ht="15" customHeight="1">
      <c r="A1" s="544" t="s">
        <v>25</v>
      </c>
      <c r="B1" s="542" t="s">
        <v>1</v>
      </c>
      <c r="C1" s="542" t="s">
        <v>2</v>
      </c>
      <c r="D1" s="540" t="s">
        <v>3</v>
      </c>
    </row>
    <row r="2" spans="1:4" ht="15.75" thickBot="1">
      <c r="A2" s="545"/>
      <c r="B2" s="543"/>
      <c r="C2" s="543"/>
      <c r="D2" s="541"/>
    </row>
    <row r="3" spans="1:4">
      <c r="A3" s="143" t="s">
        <v>49</v>
      </c>
      <c r="B3" s="32"/>
      <c r="C3" s="9">
        <f>'Base Salarial'!B4</f>
        <v>220</v>
      </c>
      <c r="D3" s="7">
        <f>'Base Salarial'!E4*Monitoramento!B3</f>
        <v>0</v>
      </c>
    </row>
    <row r="4" spans="1:4">
      <c r="A4" s="143" t="s">
        <v>50</v>
      </c>
      <c r="B4" s="60"/>
      <c r="C4" s="9">
        <f>'Base Salarial'!B5</f>
        <v>220</v>
      </c>
      <c r="D4" s="7">
        <f>'Base Salarial'!E5*Monitoramento!B4</f>
        <v>0</v>
      </c>
    </row>
    <row r="5" spans="1:4">
      <c r="A5" s="143" t="s">
        <v>51</v>
      </c>
      <c r="B5" s="60"/>
      <c r="C5" s="9">
        <f>'Base Salarial'!B6</f>
        <v>220</v>
      </c>
      <c r="D5" s="7">
        <f>'Base Salarial'!E6*Monitoramento!B5</f>
        <v>0</v>
      </c>
    </row>
    <row r="6" spans="1:4">
      <c r="A6" s="143" t="s">
        <v>5</v>
      </c>
      <c r="B6" s="60"/>
      <c r="C6" s="9">
        <f>'Base Salarial'!B7</f>
        <v>220</v>
      </c>
      <c r="D6" s="7">
        <f>'Base Salarial'!E7*Monitoramento!B6</f>
        <v>0</v>
      </c>
    </row>
    <row r="7" spans="1:4">
      <c r="A7" s="143" t="s">
        <v>6</v>
      </c>
      <c r="B7" s="60"/>
      <c r="C7" s="9">
        <f>'Base Salarial'!B8</f>
        <v>220</v>
      </c>
      <c r="D7" s="7">
        <f>'Base Salarial'!E8*Monitoramento!B7</f>
        <v>0</v>
      </c>
    </row>
    <row r="8" spans="1:4">
      <c r="A8" s="143" t="s">
        <v>20</v>
      </c>
      <c r="B8" s="32"/>
      <c r="C8" s="9">
        <f>'Base Salarial'!B9</f>
        <v>220</v>
      </c>
      <c r="D8" s="7">
        <f>'Base Salarial'!E9*Monitoramento!B8</f>
        <v>0</v>
      </c>
    </row>
    <row r="9" spans="1:4">
      <c r="A9" s="143" t="s">
        <v>7</v>
      </c>
      <c r="B9" s="32"/>
      <c r="C9" s="9">
        <f>'Base Salarial'!B10</f>
        <v>220</v>
      </c>
      <c r="D9" s="7">
        <f>'Base Salarial'!E10*Monitoramento!B9</f>
        <v>0</v>
      </c>
    </row>
    <row r="10" spans="1:4">
      <c r="A10" s="143" t="s">
        <v>8</v>
      </c>
      <c r="B10" s="32"/>
      <c r="C10" s="9">
        <f>'Base Salarial'!B11</f>
        <v>220</v>
      </c>
      <c r="D10" s="7">
        <f>'Base Salarial'!E11*Monitoramento!B10</f>
        <v>0</v>
      </c>
    </row>
    <row r="11" spans="1:4">
      <c r="A11" s="143" t="s">
        <v>9</v>
      </c>
      <c r="B11" s="32"/>
      <c r="C11" s="9">
        <f>'Base Salarial'!B12</f>
        <v>220</v>
      </c>
      <c r="D11" s="7">
        <f>'Base Salarial'!E12*Monitoramento!B11</f>
        <v>0</v>
      </c>
    </row>
    <row r="12" spans="1:4">
      <c r="A12" s="143" t="s">
        <v>10</v>
      </c>
      <c r="B12" s="32"/>
      <c r="C12" s="9">
        <f>'Base Salarial'!B13</f>
        <v>220</v>
      </c>
      <c r="D12" s="7">
        <f>'Base Salarial'!E13*Monitoramento!B12</f>
        <v>0</v>
      </c>
    </row>
    <row r="13" spans="1:4">
      <c r="A13" s="143" t="s">
        <v>18</v>
      </c>
      <c r="B13" s="32"/>
      <c r="C13" s="9">
        <f>'Base Salarial'!B14</f>
        <v>220</v>
      </c>
      <c r="D13" s="7">
        <f>'Base Salarial'!E14*Monitoramento!B13</f>
        <v>0</v>
      </c>
    </row>
    <row r="14" spans="1:4">
      <c r="A14" s="143" t="s">
        <v>11</v>
      </c>
      <c r="B14" s="32"/>
      <c r="C14" s="9">
        <f>'Base Salarial'!B15</f>
        <v>220</v>
      </c>
      <c r="D14" s="7">
        <f>'Base Salarial'!E15*Monitoramento!B14</f>
        <v>0</v>
      </c>
    </row>
    <row r="15" spans="1:4">
      <c r="A15" s="143" t="s">
        <v>17</v>
      </c>
      <c r="B15" s="32"/>
      <c r="C15" s="9">
        <f>'Base Salarial'!B16</f>
        <v>220</v>
      </c>
      <c r="D15" s="7">
        <f>'Base Salarial'!E16*Monitoramento!B15</f>
        <v>0</v>
      </c>
    </row>
    <row r="16" spans="1:4">
      <c r="A16" s="143" t="s">
        <v>12</v>
      </c>
      <c r="B16" s="32"/>
      <c r="C16" s="9">
        <f>'Base Salarial'!B17</f>
        <v>220</v>
      </c>
      <c r="D16" s="7">
        <f>'Base Salarial'!E17*Monitoramento!B16</f>
        <v>0</v>
      </c>
    </row>
    <row r="17" spans="1:4">
      <c r="A17" s="143" t="s">
        <v>16</v>
      </c>
      <c r="B17" s="32"/>
      <c r="C17" s="9">
        <f>'Base Salarial'!B18</f>
        <v>220</v>
      </c>
      <c r="D17" s="7">
        <f>'Base Salarial'!E18*Monitoramento!B17</f>
        <v>0</v>
      </c>
    </row>
    <row r="18" spans="1:4">
      <c r="A18" s="143" t="s">
        <v>13</v>
      </c>
      <c r="B18" s="32"/>
      <c r="C18" s="9">
        <f>'Base Salarial'!B19</f>
        <v>220</v>
      </c>
      <c r="D18" s="7">
        <f>'Base Salarial'!E19*Monitoramento!B18</f>
        <v>0</v>
      </c>
    </row>
    <row r="19" spans="1:4">
      <c r="A19" s="143" t="s">
        <v>14</v>
      </c>
      <c r="B19" s="32"/>
      <c r="C19" s="9">
        <f>'Base Salarial'!B20</f>
        <v>220</v>
      </c>
      <c r="D19" s="7">
        <f>'Base Salarial'!E20*Monitoramento!B19</f>
        <v>0</v>
      </c>
    </row>
    <row r="20" spans="1:4" ht="15.75" thickBot="1">
      <c r="A20" s="143" t="s">
        <v>15</v>
      </c>
      <c r="B20" s="32"/>
      <c r="C20" s="9">
        <f>'Base Salarial'!B21</f>
        <v>220</v>
      </c>
      <c r="D20" s="7">
        <f>'Base Salarial'!E21*Monitoramento!B20</f>
        <v>0</v>
      </c>
    </row>
    <row r="21" spans="1:4" ht="15.75" thickBot="1">
      <c r="A21" s="171" t="s">
        <v>28</v>
      </c>
      <c r="B21" s="172">
        <f>SUM(B3:B20)</f>
        <v>0</v>
      </c>
      <c r="C21" s="172" t="s">
        <v>22</v>
      </c>
      <c r="D21" s="173">
        <f t="shared" ref="D21" si="0">SUM(D3:D20)</f>
        <v>0</v>
      </c>
    </row>
  </sheetData>
  <mergeCells count="4">
    <mergeCell ref="A1:A2"/>
    <mergeCell ref="B1:B2"/>
    <mergeCell ref="C1:C2"/>
    <mergeCell ref="D1:D2"/>
  </mergeCells>
  <pageMargins left="0.511811024" right="0.511811024" top="0.78740157499999996" bottom="0.78740157499999996" header="0.31496062000000002" footer="0.31496062000000002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B92"/>
  <sheetViews>
    <sheetView showGridLines="0" view="pageBreakPreview" topLeftCell="DF26" zoomScale="60" zoomScaleNormal="80" workbookViewId="0">
      <selection activeCell="H42" sqref="H42"/>
    </sheetView>
  </sheetViews>
  <sheetFormatPr defaultColWidth="8.85546875" defaultRowHeight="15"/>
  <cols>
    <col min="1" max="1" width="58.140625" customWidth="1"/>
    <col min="2" max="3" width="9" bestFit="1" customWidth="1"/>
    <col min="4" max="4" width="9.5703125" customWidth="1"/>
    <col min="5" max="5" width="16" bestFit="1" customWidth="1"/>
    <col min="6" max="6" width="18" bestFit="1" customWidth="1"/>
    <col min="7" max="13" width="15.28515625" bestFit="1" customWidth="1"/>
    <col min="14" max="14" width="17.140625" bestFit="1" customWidth="1"/>
    <col min="15" max="15" width="15.28515625" bestFit="1" customWidth="1"/>
    <col min="16" max="16" width="17" bestFit="1" customWidth="1"/>
    <col min="17" max="17" width="15.28515625" bestFit="1" customWidth="1"/>
    <col min="18" max="18" width="17" bestFit="1" customWidth="1"/>
    <col min="19" max="19" width="15.28515625" bestFit="1" customWidth="1"/>
    <col min="20" max="20" width="17" bestFit="1" customWidth="1"/>
    <col min="21" max="21" width="15.28515625" bestFit="1" customWidth="1"/>
    <col min="22" max="22" width="17" bestFit="1" customWidth="1"/>
    <col min="23" max="23" width="15.28515625" bestFit="1" customWidth="1"/>
    <col min="24" max="24" width="17" bestFit="1" customWidth="1"/>
    <col min="25" max="25" width="15.28515625" bestFit="1" customWidth="1"/>
    <col min="26" max="26" width="17" bestFit="1" customWidth="1"/>
    <col min="27" max="27" width="15.28515625" bestFit="1" customWidth="1"/>
    <col min="28" max="28" width="17" bestFit="1" customWidth="1"/>
    <col min="29" max="29" width="15.28515625" bestFit="1" customWidth="1"/>
    <col min="30" max="30" width="17" bestFit="1" customWidth="1"/>
    <col min="31" max="52" width="15.28515625" bestFit="1" customWidth="1"/>
    <col min="53" max="66" width="15.140625" bestFit="1" customWidth="1"/>
    <col min="67" max="67" width="7.85546875" bestFit="1" customWidth="1"/>
    <col min="68" max="68" width="15.140625" bestFit="1" customWidth="1"/>
    <col min="69" max="69" width="7.85546875" bestFit="1" customWidth="1"/>
    <col min="70" max="70" width="15.140625" bestFit="1" customWidth="1"/>
    <col min="71" max="71" width="7.85546875" bestFit="1" customWidth="1"/>
    <col min="72" max="72" width="15.140625" bestFit="1" customWidth="1"/>
    <col min="73" max="73" width="7.85546875" bestFit="1" customWidth="1"/>
    <col min="74" max="74" width="15.140625" bestFit="1" customWidth="1"/>
    <col min="75" max="75" width="7.85546875" bestFit="1" customWidth="1"/>
    <col min="76" max="76" width="15.140625" bestFit="1" customWidth="1"/>
    <col min="77" max="77" width="7.85546875" bestFit="1" customWidth="1"/>
    <col min="78" max="78" width="15.140625" bestFit="1" customWidth="1"/>
    <col min="79" max="79" width="7.85546875" bestFit="1" customWidth="1"/>
    <col min="80" max="80" width="15.140625" bestFit="1" customWidth="1"/>
    <col min="81" max="81" width="7.85546875" bestFit="1" customWidth="1"/>
    <col min="82" max="82" width="15.140625" bestFit="1" customWidth="1"/>
    <col min="83" max="83" width="7.85546875" bestFit="1" customWidth="1"/>
    <col min="84" max="84" width="15.140625" bestFit="1" customWidth="1"/>
    <col min="85" max="85" width="7.85546875" bestFit="1" customWidth="1"/>
    <col min="86" max="86" width="15.140625" bestFit="1" customWidth="1"/>
    <col min="87" max="87" width="7.85546875" bestFit="1" customWidth="1"/>
    <col min="88" max="88" width="15.140625" bestFit="1" customWidth="1"/>
    <col min="89" max="89" width="7.85546875" bestFit="1" customWidth="1"/>
    <col min="90" max="90" width="15.140625" bestFit="1" customWidth="1"/>
    <col min="91" max="91" width="7.85546875" bestFit="1" customWidth="1"/>
    <col min="92" max="92" width="15.140625" bestFit="1" customWidth="1"/>
    <col min="93" max="93" width="7.85546875" bestFit="1" customWidth="1"/>
    <col min="94" max="94" width="15.140625" bestFit="1" customWidth="1"/>
    <col min="95" max="95" width="7.85546875" bestFit="1" customWidth="1"/>
    <col min="96" max="96" width="15.140625" bestFit="1" customWidth="1"/>
    <col min="97" max="97" width="7.85546875" bestFit="1" customWidth="1"/>
    <col min="98" max="98" width="15.140625" bestFit="1" customWidth="1"/>
    <col min="99" max="99" width="7.85546875" bestFit="1" customWidth="1"/>
    <col min="100" max="100" width="15.140625" bestFit="1" customWidth="1"/>
    <col min="101" max="101" width="7.85546875" bestFit="1" customWidth="1"/>
    <col min="102" max="102" width="15.140625" bestFit="1" customWidth="1"/>
    <col min="103" max="103" width="7.85546875" bestFit="1" customWidth="1"/>
    <col min="104" max="104" width="15.140625" bestFit="1" customWidth="1"/>
    <col min="105" max="105" width="7.85546875" bestFit="1" customWidth="1"/>
    <col min="106" max="106" width="15.140625" bestFit="1" customWidth="1"/>
    <col min="107" max="107" width="7.85546875" bestFit="1" customWidth="1"/>
    <col min="108" max="108" width="15.140625" bestFit="1" customWidth="1"/>
    <col min="109" max="109" width="7.85546875" bestFit="1" customWidth="1"/>
    <col min="110" max="110" width="15.140625" bestFit="1" customWidth="1"/>
    <col min="111" max="111" width="7.85546875" bestFit="1" customWidth="1"/>
    <col min="112" max="112" width="15.140625" bestFit="1" customWidth="1"/>
    <col min="113" max="113" width="7.85546875" bestFit="1" customWidth="1"/>
    <col min="114" max="114" width="15.140625" bestFit="1" customWidth="1"/>
    <col min="115" max="115" width="7.85546875" bestFit="1" customWidth="1"/>
    <col min="116" max="116" width="15.140625" bestFit="1" customWidth="1"/>
    <col min="117" max="117" width="7.85546875" bestFit="1" customWidth="1"/>
    <col min="118" max="118" width="15.140625" bestFit="1" customWidth="1"/>
    <col min="119" max="119" width="7.85546875" bestFit="1" customWidth="1"/>
    <col min="120" max="120" width="15.140625" bestFit="1" customWidth="1"/>
    <col min="121" max="121" width="7.85546875" bestFit="1" customWidth="1"/>
    <col min="122" max="122" width="15.140625" bestFit="1" customWidth="1"/>
    <col min="123" max="123" width="7.85546875" bestFit="1" customWidth="1"/>
    <col min="124" max="124" width="15.140625" bestFit="1" customWidth="1"/>
    <col min="125" max="125" width="7.85546875" bestFit="1" customWidth="1"/>
    <col min="126" max="126" width="15.140625" bestFit="1" customWidth="1"/>
    <col min="127" max="127" width="18" bestFit="1" customWidth="1"/>
    <col min="128" max="128" width="14.140625" customWidth="1"/>
    <col min="129" max="129" width="14.140625" bestFit="1" customWidth="1"/>
  </cols>
  <sheetData>
    <row r="1" spans="1:127" ht="15.75" thickBot="1">
      <c r="E1" s="398"/>
      <c r="G1" s="561" t="s">
        <v>30</v>
      </c>
      <c r="H1" s="566"/>
      <c r="I1" s="566"/>
      <c r="J1" s="566"/>
      <c r="K1" s="566"/>
      <c r="L1" s="562"/>
      <c r="M1" s="561" t="s">
        <v>31</v>
      </c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2"/>
      <c r="AE1" s="561" t="s">
        <v>32</v>
      </c>
      <c r="AF1" s="566"/>
      <c r="AG1" s="566"/>
      <c r="AH1" s="566"/>
      <c r="AI1" s="566"/>
      <c r="AJ1" s="566"/>
      <c r="AK1" s="566"/>
      <c r="AL1" s="566"/>
      <c r="AM1" s="566"/>
      <c r="AN1" s="566"/>
      <c r="AO1" s="566"/>
      <c r="AP1" s="566"/>
      <c r="AQ1" s="566"/>
      <c r="AR1" s="566"/>
      <c r="AS1" s="566"/>
      <c r="AT1" s="566"/>
      <c r="AU1" s="566"/>
      <c r="AV1" s="566"/>
      <c r="AW1" s="566"/>
      <c r="AX1" s="566"/>
      <c r="AY1" s="566"/>
      <c r="AZ1" s="566"/>
      <c r="BA1" s="566"/>
      <c r="BB1" s="566"/>
      <c r="BC1" s="566"/>
      <c r="BD1" s="566"/>
      <c r="BE1" s="566"/>
      <c r="BF1" s="566"/>
      <c r="BG1" s="566"/>
      <c r="BH1" s="566"/>
      <c r="BI1" s="566"/>
      <c r="BJ1" s="566"/>
      <c r="BK1" s="566"/>
      <c r="BL1" s="566"/>
      <c r="BM1" s="566"/>
      <c r="BN1" s="566"/>
      <c r="BO1" s="566"/>
      <c r="BP1" s="566"/>
      <c r="BQ1" s="566"/>
      <c r="BR1" s="566"/>
      <c r="BS1" s="566"/>
      <c r="BT1" s="566"/>
      <c r="BU1" s="566"/>
      <c r="BV1" s="566"/>
      <c r="BW1" s="566"/>
      <c r="BX1" s="566"/>
      <c r="BY1" s="566"/>
      <c r="BZ1" s="566"/>
      <c r="CA1" s="566"/>
      <c r="CB1" s="566"/>
      <c r="CC1" s="566"/>
      <c r="CD1" s="566"/>
      <c r="CE1" s="566"/>
      <c r="CF1" s="566"/>
      <c r="CG1" s="566"/>
      <c r="CH1" s="566"/>
      <c r="CI1" s="566"/>
      <c r="CJ1" s="566"/>
      <c r="CK1" s="566"/>
      <c r="CL1" s="566"/>
      <c r="CM1" s="566"/>
      <c r="CN1" s="566"/>
      <c r="CO1" s="566"/>
      <c r="CP1" s="566"/>
      <c r="CQ1" s="566"/>
      <c r="CR1" s="566"/>
      <c r="CS1" s="566"/>
      <c r="CT1" s="566"/>
      <c r="CU1" s="566"/>
      <c r="CV1" s="566"/>
      <c r="CW1" s="566"/>
      <c r="CX1" s="566"/>
      <c r="CY1" s="566"/>
      <c r="CZ1" s="566"/>
      <c r="DA1" s="566"/>
      <c r="DB1" s="566"/>
      <c r="DC1" s="566"/>
      <c r="DD1" s="566"/>
      <c r="DE1" s="566"/>
      <c r="DF1" s="566"/>
      <c r="DG1" s="566"/>
      <c r="DH1" s="566"/>
      <c r="DI1" s="566"/>
      <c r="DJ1" s="566"/>
      <c r="DK1" s="566"/>
      <c r="DL1" s="566"/>
      <c r="DM1" s="566"/>
      <c r="DN1" s="566"/>
      <c r="DO1" s="566"/>
      <c r="DP1" s="566"/>
      <c r="DQ1" s="566"/>
      <c r="DR1" s="566"/>
      <c r="DS1" s="566"/>
      <c r="DT1" s="566"/>
      <c r="DU1" s="566"/>
      <c r="DV1" s="562"/>
    </row>
    <row r="2" spans="1:127" ht="15.75" thickBot="1">
      <c r="G2" s="552">
        <v>1</v>
      </c>
      <c r="H2" s="550"/>
      <c r="I2" s="549">
        <f>G2+1</f>
        <v>2</v>
      </c>
      <c r="J2" s="550"/>
      <c r="K2" s="549">
        <f t="shared" ref="K2" si="0">I2+1</f>
        <v>3</v>
      </c>
      <c r="L2" s="551"/>
      <c r="M2" s="552">
        <f t="shared" ref="M2" si="1">K2+1</f>
        <v>4</v>
      </c>
      <c r="N2" s="550"/>
      <c r="O2" s="549">
        <f t="shared" ref="O2" si="2">M2+1</f>
        <v>5</v>
      </c>
      <c r="P2" s="550"/>
      <c r="Q2" s="549">
        <f t="shared" ref="Q2" si="3">O2+1</f>
        <v>6</v>
      </c>
      <c r="R2" s="550"/>
      <c r="S2" s="549">
        <f t="shared" ref="S2" si="4">Q2+1</f>
        <v>7</v>
      </c>
      <c r="T2" s="550"/>
      <c r="U2" s="549">
        <f t="shared" ref="U2" si="5">S2+1</f>
        <v>8</v>
      </c>
      <c r="V2" s="550"/>
      <c r="W2" s="549">
        <f t="shared" ref="W2" si="6">U2+1</f>
        <v>9</v>
      </c>
      <c r="X2" s="550"/>
      <c r="Y2" s="549">
        <f t="shared" ref="Y2" si="7">W2+1</f>
        <v>10</v>
      </c>
      <c r="Z2" s="550"/>
      <c r="AA2" s="549">
        <f t="shared" ref="AA2" si="8">Y2+1</f>
        <v>11</v>
      </c>
      <c r="AB2" s="550"/>
      <c r="AC2" s="549">
        <f t="shared" ref="AC2" si="9">AA2+1</f>
        <v>12</v>
      </c>
      <c r="AD2" s="551"/>
      <c r="AE2" s="548">
        <f t="shared" ref="AE2" si="10">AC2+1</f>
        <v>13</v>
      </c>
      <c r="AF2" s="547"/>
      <c r="AG2" s="546">
        <f t="shared" ref="AG2" si="11">AE2+1</f>
        <v>14</v>
      </c>
      <c r="AH2" s="547"/>
      <c r="AI2" s="546">
        <f t="shared" ref="AI2" si="12">AG2+1</f>
        <v>15</v>
      </c>
      <c r="AJ2" s="547"/>
      <c r="AK2" s="546">
        <f t="shared" ref="AK2" si="13">AI2+1</f>
        <v>16</v>
      </c>
      <c r="AL2" s="547"/>
      <c r="AM2" s="546">
        <f t="shared" ref="AM2" si="14">AK2+1</f>
        <v>17</v>
      </c>
      <c r="AN2" s="547"/>
      <c r="AO2" s="546">
        <f t="shared" ref="AO2" si="15">AM2+1</f>
        <v>18</v>
      </c>
      <c r="AP2" s="547"/>
      <c r="AQ2" s="546">
        <f t="shared" ref="AQ2" si="16">AO2+1</f>
        <v>19</v>
      </c>
      <c r="AR2" s="547"/>
      <c r="AS2" s="546">
        <f t="shared" ref="AS2" si="17">AQ2+1</f>
        <v>20</v>
      </c>
      <c r="AT2" s="547"/>
      <c r="AU2" s="546">
        <f t="shared" ref="AU2" si="18">AS2+1</f>
        <v>21</v>
      </c>
      <c r="AV2" s="547"/>
      <c r="AW2" s="546">
        <f t="shared" ref="AW2" si="19">AU2+1</f>
        <v>22</v>
      </c>
      <c r="AX2" s="547"/>
      <c r="AY2" s="546">
        <f t="shared" ref="AY2" si="20">AW2+1</f>
        <v>23</v>
      </c>
      <c r="AZ2" s="547"/>
      <c r="BA2" s="546">
        <f t="shared" ref="BA2" si="21">AY2+1</f>
        <v>24</v>
      </c>
      <c r="BB2" s="547"/>
      <c r="BC2" s="546">
        <f t="shared" ref="BC2" si="22">BA2+1</f>
        <v>25</v>
      </c>
      <c r="BD2" s="547"/>
      <c r="BE2" s="546">
        <f t="shared" ref="BE2" si="23">BC2+1</f>
        <v>26</v>
      </c>
      <c r="BF2" s="547"/>
      <c r="BG2" s="546">
        <f t="shared" ref="BG2" si="24">BE2+1</f>
        <v>27</v>
      </c>
      <c r="BH2" s="547"/>
      <c r="BI2" s="546">
        <f t="shared" ref="BI2" si="25">BG2+1</f>
        <v>28</v>
      </c>
      <c r="BJ2" s="547"/>
      <c r="BK2" s="546">
        <f t="shared" ref="BK2" si="26">BI2+1</f>
        <v>29</v>
      </c>
      <c r="BL2" s="547"/>
      <c r="BM2" s="546">
        <f t="shared" ref="BM2" si="27">BK2+1</f>
        <v>30</v>
      </c>
      <c r="BN2" s="547"/>
      <c r="BO2" s="546">
        <f t="shared" ref="BO2" si="28">BM2+1</f>
        <v>31</v>
      </c>
      <c r="BP2" s="547"/>
      <c r="BQ2" s="546">
        <f t="shared" ref="BQ2" si="29">BO2+1</f>
        <v>32</v>
      </c>
      <c r="BR2" s="547"/>
      <c r="BS2" s="546">
        <f t="shared" ref="BS2" si="30">BQ2+1</f>
        <v>33</v>
      </c>
      <c r="BT2" s="547"/>
      <c r="BU2" s="546">
        <f t="shared" ref="BU2" si="31">BS2+1</f>
        <v>34</v>
      </c>
      <c r="BV2" s="547"/>
      <c r="BW2" s="546">
        <f t="shared" ref="BW2" si="32">BU2+1</f>
        <v>35</v>
      </c>
      <c r="BX2" s="547"/>
      <c r="BY2" s="546">
        <f t="shared" ref="BY2" si="33">BW2+1</f>
        <v>36</v>
      </c>
      <c r="BZ2" s="547"/>
      <c r="CA2" s="546">
        <f t="shared" ref="CA2" si="34">BY2+1</f>
        <v>37</v>
      </c>
      <c r="CB2" s="547"/>
      <c r="CC2" s="546">
        <f t="shared" ref="CC2" si="35">CA2+1</f>
        <v>38</v>
      </c>
      <c r="CD2" s="547"/>
      <c r="CE2" s="546">
        <f t="shared" ref="CE2" si="36">CC2+1</f>
        <v>39</v>
      </c>
      <c r="CF2" s="547"/>
      <c r="CG2" s="546">
        <f t="shared" ref="CG2" si="37">CE2+1</f>
        <v>40</v>
      </c>
      <c r="CH2" s="547"/>
      <c r="CI2" s="546">
        <f t="shared" ref="CI2" si="38">CG2+1</f>
        <v>41</v>
      </c>
      <c r="CJ2" s="547"/>
      <c r="CK2" s="546">
        <f t="shared" ref="CK2" si="39">CI2+1</f>
        <v>42</v>
      </c>
      <c r="CL2" s="547"/>
      <c r="CM2" s="546">
        <f t="shared" ref="CM2" si="40">CK2+1</f>
        <v>43</v>
      </c>
      <c r="CN2" s="547"/>
      <c r="CO2" s="546">
        <f t="shared" ref="CO2" si="41">CM2+1</f>
        <v>44</v>
      </c>
      <c r="CP2" s="547"/>
      <c r="CQ2" s="546">
        <f t="shared" ref="CQ2" si="42">CO2+1</f>
        <v>45</v>
      </c>
      <c r="CR2" s="547"/>
      <c r="CS2" s="546">
        <f t="shared" ref="CS2" si="43">CQ2+1</f>
        <v>46</v>
      </c>
      <c r="CT2" s="547"/>
      <c r="CU2" s="546">
        <f t="shared" ref="CU2" si="44">CS2+1</f>
        <v>47</v>
      </c>
      <c r="CV2" s="547"/>
      <c r="CW2" s="546">
        <f t="shared" ref="CW2" si="45">CU2+1</f>
        <v>48</v>
      </c>
      <c r="CX2" s="547"/>
      <c r="CY2" s="546">
        <f t="shared" ref="CY2" si="46">CW2+1</f>
        <v>49</v>
      </c>
      <c r="CZ2" s="547"/>
      <c r="DA2" s="546">
        <f t="shared" ref="DA2" si="47">CY2+1</f>
        <v>50</v>
      </c>
      <c r="DB2" s="547"/>
      <c r="DC2" s="546">
        <f t="shared" ref="DC2" si="48">DA2+1</f>
        <v>51</v>
      </c>
      <c r="DD2" s="547"/>
      <c r="DE2" s="546">
        <f t="shared" ref="DE2" si="49">DC2+1</f>
        <v>52</v>
      </c>
      <c r="DF2" s="547"/>
      <c r="DG2" s="546">
        <f t="shared" ref="DG2" si="50">DE2+1</f>
        <v>53</v>
      </c>
      <c r="DH2" s="547"/>
      <c r="DI2" s="546">
        <f t="shared" ref="DI2" si="51">DG2+1</f>
        <v>54</v>
      </c>
      <c r="DJ2" s="547"/>
      <c r="DK2" s="546">
        <f t="shared" ref="DK2" si="52">DI2+1</f>
        <v>55</v>
      </c>
      <c r="DL2" s="547"/>
      <c r="DM2" s="546">
        <f t="shared" ref="DM2" si="53">DK2+1</f>
        <v>56</v>
      </c>
      <c r="DN2" s="547"/>
      <c r="DO2" s="546">
        <f t="shared" ref="DO2" si="54">DM2+1</f>
        <v>57</v>
      </c>
      <c r="DP2" s="547"/>
      <c r="DQ2" s="546">
        <f t="shared" ref="DQ2" si="55">DO2+1</f>
        <v>58</v>
      </c>
      <c r="DR2" s="547"/>
      <c r="DS2" s="546">
        <f t="shared" ref="DS2" si="56">DQ2+1</f>
        <v>59</v>
      </c>
      <c r="DT2" s="547"/>
      <c r="DU2" s="546">
        <f t="shared" ref="DU2" si="57">DS2+1</f>
        <v>60</v>
      </c>
      <c r="DV2" s="548"/>
      <c r="DW2" s="5"/>
    </row>
    <row r="3" spans="1:127" ht="15.75" thickBot="1">
      <c r="A3" s="561" t="s">
        <v>0</v>
      </c>
      <c r="B3" s="566"/>
      <c r="C3" s="566"/>
      <c r="D3" s="562"/>
      <c r="E3" s="561" t="s">
        <v>21</v>
      </c>
      <c r="F3" s="562"/>
      <c r="G3" s="27" t="s">
        <v>29</v>
      </c>
      <c r="H3" s="17" t="s">
        <v>33</v>
      </c>
      <c r="I3" s="17" t="s">
        <v>29</v>
      </c>
      <c r="J3" s="17" t="s">
        <v>33</v>
      </c>
      <c r="K3" s="17" t="s">
        <v>29</v>
      </c>
      <c r="L3" s="28" t="s">
        <v>33</v>
      </c>
      <c r="M3" s="27" t="s">
        <v>29</v>
      </c>
      <c r="N3" s="17" t="s">
        <v>33</v>
      </c>
      <c r="O3" s="17" t="s">
        <v>29</v>
      </c>
      <c r="P3" s="17" t="s">
        <v>33</v>
      </c>
      <c r="Q3" s="17" t="s">
        <v>29</v>
      </c>
      <c r="R3" s="17" t="s">
        <v>33</v>
      </c>
      <c r="S3" s="17" t="s">
        <v>29</v>
      </c>
      <c r="T3" s="17" t="s">
        <v>33</v>
      </c>
      <c r="U3" s="17" t="s">
        <v>29</v>
      </c>
      <c r="V3" s="17" t="s">
        <v>33</v>
      </c>
      <c r="W3" s="17" t="s">
        <v>29</v>
      </c>
      <c r="X3" s="17" t="s">
        <v>33</v>
      </c>
      <c r="Y3" s="17" t="s">
        <v>29</v>
      </c>
      <c r="Z3" s="17" t="s">
        <v>33</v>
      </c>
      <c r="AA3" s="17" t="s">
        <v>29</v>
      </c>
      <c r="AB3" s="17" t="s">
        <v>33</v>
      </c>
      <c r="AC3" s="17" t="s">
        <v>29</v>
      </c>
      <c r="AD3" s="28" t="s">
        <v>33</v>
      </c>
      <c r="AE3" s="26" t="s">
        <v>29</v>
      </c>
      <c r="AF3" s="17" t="s">
        <v>33</v>
      </c>
      <c r="AG3" s="17" t="s">
        <v>29</v>
      </c>
      <c r="AH3" s="17" t="s">
        <v>33</v>
      </c>
      <c r="AI3" s="17" t="s">
        <v>29</v>
      </c>
      <c r="AJ3" s="17" t="s">
        <v>33</v>
      </c>
      <c r="AK3" s="17" t="s">
        <v>29</v>
      </c>
      <c r="AL3" s="17" t="s">
        <v>33</v>
      </c>
      <c r="AM3" s="17" t="s">
        <v>29</v>
      </c>
      <c r="AN3" s="17" t="s">
        <v>33</v>
      </c>
      <c r="AO3" s="17" t="s">
        <v>29</v>
      </c>
      <c r="AP3" s="17" t="s">
        <v>33</v>
      </c>
      <c r="AQ3" s="17" t="s">
        <v>29</v>
      </c>
      <c r="AR3" s="17" t="s">
        <v>33</v>
      </c>
      <c r="AS3" s="17" t="s">
        <v>29</v>
      </c>
      <c r="AT3" s="17" t="s">
        <v>33</v>
      </c>
      <c r="AU3" s="17" t="s">
        <v>29</v>
      </c>
      <c r="AV3" s="17" t="s">
        <v>33</v>
      </c>
      <c r="AW3" s="17" t="s">
        <v>29</v>
      </c>
      <c r="AX3" s="17" t="s">
        <v>33</v>
      </c>
      <c r="AY3" s="17" t="s">
        <v>29</v>
      </c>
      <c r="AZ3" s="17" t="s">
        <v>33</v>
      </c>
      <c r="BA3" s="17" t="s">
        <v>29</v>
      </c>
      <c r="BB3" s="17" t="s">
        <v>33</v>
      </c>
      <c r="BC3" s="17" t="s">
        <v>29</v>
      </c>
      <c r="BD3" s="17" t="s">
        <v>33</v>
      </c>
      <c r="BE3" s="17" t="s">
        <v>29</v>
      </c>
      <c r="BF3" s="17" t="s">
        <v>33</v>
      </c>
      <c r="BG3" s="17" t="s">
        <v>29</v>
      </c>
      <c r="BH3" s="17" t="s">
        <v>33</v>
      </c>
      <c r="BI3" s="17" t="s">
        <v>29</v>
      </c>
      <c r="BJ3" s="17" t="s">
        <v>33</v>
      </c>
      <c r="BK3" s="17" t="s">
        <v>29</v>
      </c>
      <c r="BL3" s="17" t="s">
        <v>33</v>
      </c>
      <c r="BM3" s="17" t="s">
        <v>29</v>
      </c>
      <c r="BN3" s="17" t="s">
        <v>33</v>
      </c>
      <c r="BO3" s="17" t="s">
        <v>29</v>
      </c>
      <c r="BP3" s="17" t="s">
        <v>33</v>
      </c>
      <c r="BQ3" s="17" t="s">
        <v>29</v>
      </c>
      <c r="BR3" s="17" t="s">
        <v>33</v>
      </c>
      <c r="BS3" s="17" t="s">
        <v>29</v>
      </c>
      <c r="BT3" s="17" t="s">
        <v>33</v>
      </c>
      <c r="BU3" s="17" t="s">
        <v>29</v>
      </c>
      <c r="BV3" s="17" t="s">
        <v>33</v>
      </c>
      <c r="BW3" s="17" t="s">
        <v>29</v>
      </c>
      <c r="BX3" s="17" t="s">
        <v>33</v>
      </c>
      <c r="BY3" s="17" t="s">
        <v>29</v>
      </c>
      <c r="BZ3" s="17" t="s">
        <v>33</v>
      </c>
      <c r="CA3" s="17" t="s">
        <v>29</v>
      </c>
      <c r="CB3" s="17" t="s">
        <v>33</v>
      </c>
      <c r="CC3" s="17" t="s">
        <v>29</v>
      </c>
      <c r="CD3" s="17" t="s">
        <v>33</v>
      </c>
      <c r="CE3" s="17" t="s">
        <v>29</v>
      </c>
      <c r="CF3" s="17" t="s">
        <v>33</v>
      </c>
      <c r="CG3" s="17" t="s">
        <v>29</v>
      </c>
      <c r="CH3" s="17" t="s">
        <v>33</v>
      </c>
      <c r="CI3" s="17" t="s">
        <v>29</v>
      </c>
      <c r="CJ3" s="17" t="s">
        <v>33</v>
      </c>
      <c r="CK3" s="17" t="s">
        <v>29</v>
      </c>
      <c r="CL3" s="17" t="s">
        <v>33</v>
      </c>
      <c r="CM3" s="17" t="s">
        <v>29</v>
      </c>
      <c r="CN3" s="17" t="s">
        <v>33</v>
      </c>
      <c r="CO3" s="17" t="s">
        <v>29</v>
      </c>
      <c r="CP3" s="17" t="s">
        <v>33</v>
      </c>
      <c r="CQ3" s="17" t="s">
        <v>29</v>
      </c>
      <c r="CR3" s="17" t="s">
        <v>33</v>
      </c>
      <c r="CS3" s="17" t="s">
        <v>29</v>
      </c>
      <c r="CT3" s="17" t="s">
        <v>33</v>
      </c>
      <c r="CU3" s="17" t="s">
        <v>29</v>
      </c>
      <c r="CV3" s="17" t="s">
        <v>33</v>
      </c>
      <c r="CW3" s="17" t="s">
        <v>29</v>
      </c>
      <c r="CX3" s="17" t="s">
        <v>33</v>
      </c>
      <c r="CY3" s="17" t="s">
        <v>29</v>
      </c>
      <c r="CZ3" s="17" t="s">
        <v>33</v>
      </c>
      <c r="DA3" s="17" t="s">
        <v>29</v>
      </c>
      <c r="DB3" s="17" t="s">
        <v>33</v>
      </c>
      <c r="DC3" s="17" t="s">
        <v>29</v>
      </c>
      <c r="DD3" s="17" t="s">
        <v>33</v>
      </c>
      <c r="DE3" s="17" t="s">
        <v>29</v>
      </c>
      <c r="DF3" s="17" t="s">
        <v>33</v>
      </c>
      <c r="DG3" s="17" t="s">
        <v>29</v>
      </c>
      <c r="DH3" s="17" t="s">
        <v>33</v>
      </c>
      <c r="DI3" s="17" t="s">
        <v>29</v>
      </c>
      <c r="DJ3" s="17" t="s">
        <v>33</v>
      </c>
      <c r="DK3" s="17" t="s">
        <v>29</v>
      </c>
      <c r="DL3" s="17" t="s">
        <v>33</v>
      </c>
      <c r="DM3" s="17" t="s">
        <v>29</v>
      </c>
      <c r="DN3" s="17" t="s">
        <v>33</v>
      </c>
      <c r="DO3" s="17" t="s">
        <v>29</v>
      </c>
      <c r="DP3" s="17" t="s">
        <v>33</v>
      </c>
      <c r="DQ3" s="17" t="s">
        <v>29</v>
      </c>
      <c r="DR3" s="17" t="s">
        <v>33</v>
      </c>
      <c r="DS3" s="17" t="s">
        <v>29</v>
      </c>
      <c r="DT3" s="17" t="s">
        <v>33</v>
      </c>
      <c r="DU3" s="17" t="s">
        <v>29</v>
      </c>
      <c r="DV3" s="29" t="s">
        <v>33</v>
      </c>
      <c r="DW3" s="5"/>
    </row>
    <row r="4" spans="1:127">
      <c r="A4" s="563" t="s">
        <v>49</v>
      </c>
      <c r="B4" s="564"/>
      <c r="C4" s="564"/>
      <c r="D4" s="565"/>
      <c r="E4" s="44"/>
      <c r="F4" s="45">
        <f>SUM(H4,J4,L4,N4,P4,R4,T4,V4,X4,Z4,AB4,AD4,AF4,AH4,AJ4,AL4,AN4,AP4,AR4,AT4,AV4,AX4,AZ4,BB4,BD4,BF4,BH4,BJ4,BL4,BN4,BP4,BR4,BT4,BV4,BX4,BZ4,CB4,CD4,CF4,CH4,CJ4,CL4,CN4,CP4,CR4,CT4,CV4,CX4,CZ4,DB4,DD4,DF4,DH4,DJ4,DL4,DN4,DP4,DR4,DT4,DV4)</f>
        <v>0</v>
      </c>
      <c r="G4" s="18">
        <f>IF(Mensal!G$2&lt;=Mensal!$B$23,Diagnostico!$B3, IF(Mensal!G$2&lt;=(Mensal!$B$23+Mensal!$C$23),Execução!$B3, IF(Mensal!G$2&lt;=(Mensal!$B$23+Mensal!$C$23+Mensal!$D$23),Monitoramento!$B3,0)))</f>
        <v>0</v>
      </c>
      <c r="H4" s="19">
        <f>IF(G4&gt;0, G4*'Base Salarial'!$E4, 0)</f>
        <v>0</v>
      </c>
      <c r="I4" s="11">
        <f>IF(Mensal!I$2&lt;=Mensal!$B$23,Diagnostico!$B3, IF(Mensal!I$2&lt;=(Mensal!$B$23+Mensal!$C$23),Execução!$B3, IF(Mensal!I$2&lt;=(Mensal!$B$23+Mensal!$C$23+Mensal!$D$23),Monitoramento!$B3,0)))</f>
        <v>0</v>
      </c>
      <c r="J4" s="19">
        <f>IF(I4&gt;0, I4*'Base Salarial'!$E4, 0)</f>
        <v>0</v>
      </c>
      <c r="K4" s="11">
        <f>IF(Mensal!K$2&lt;=Mensal!$B$23,Diagnostico!$B3, IF(Mensal!K$2&lt;=(Mensal!$B$23+Mensal!$C$23),Execução!$B3, IF(Mensal!K$2&lt;=(Mensal!$B$23+Mensal!$C$23+Mensal!$D$23),Monitoramento!$B3,0)))</f>
        <v>0</v>
      </c>
      <c r="L4" s="20">
        <f>IF(K4&gt;0, K4*'Base Salarial'!$E4, 0)</f>
        <v>0</v>
      </c>
      <c r="M4" s="18">
        <f>IF(Mensal!M$2&lt;=Mensal!$B$23,Diagnostico!$B3, IF(Mensal!M$2&lt;=(Mensal!$B$23+Mensal!$C$23),Execução!$B3, IF(Mensal!M$2&lt;=(Mensal!$B$23+Mensal!$C$23+Mensal!$D$23),Monitoramento!$B3,0)))</f>
        <v>0</v>
      </c>
      <c r="N4" s="19">
        <f>IF(M4&gt;0, M4*'Base Salarial'!$E4, 0)</f>
        <v>0</v>
      </c>
      <c r="O4" s="11">
        <f>IF(Mensal!O$2&lt;=Mensal!$B$23,Diagnostico!$B3, IF(Mensal!O$2&lt;=(Mensal!$B$23+Mensal!$C$23),Execução!$B3, IF(Mensal!O$2&lt;=(Mensal!$B$23+Mensal!$C$23+Mensal!$D$23),Monitoramento!$B3,0)))</f>
        <v>0</v>
      </c>
      <c r="P4" s="19">
        <f>IF(O4&gt;0, O4*'Base Salarial'!$E4, 0)</f>
        <v>0</v>
      </c>
      <c r="Q4" s="11">
        <f>IF(Mensal!Q$2&lt;=Mensal!$B$23,Diagnostico!$B3, IF(Mensal!Q$2&lt;=(Mensal!$B$23+Mensal!$C$23),Execução!$B3, IF(Mensal!Q$2&lt;=(Mensal!$B$23+Mensal!$C$23+Mensal!$D$23),Monitoramento!$B3,0)))</f>
        <v>0</v>
      </c>
      <c r="R4" s="19">
        <f>IF(Q4&gt;0, Q4*'Base Salarial'!$E4, 0)</f>
        <v>0</v>
      </c>
      <c r="S4" s="11">
        <f>IF(Mensal!S$2&lt;=Mensal!$B$23,Diagnostico!$B3, IF(Mensal!S$2&lt;=(Mensal!$B$23+Mensal!$C$23),Execução!$B3, IF(Mensal!S$2&lt;=(Mensal!$B$23+Mensal!$C$23+Mensal!$D$23),Monitoramento!$B3,0)))</f>
        <v>0</v>
      </c>
      <c r="T4" s="19">
        <f>IF(S4&gt;0, S4*'Base Salarial'!$E4, 0)</f>
        <v>0</v>
      </c>
      <c r="U4" s="11">
        <f>IF(Mensal!U$2&lt;=Mensal!$B$23,Diagnostico!$B3, IF(Mensal!U$2&lt;=(Mensal!$B$23+Mensal!$C$23),Execução!$B3, IF(Mensal!U$2&lt;=(Mensal!$B$23+Mensal!$C$23+Mensal!$D$23),Monitoramento!$B3,0)))</f>
        <v>0</v>
      </c>
      <c r="V4" s="19">
        <f>IF(U4&gt;0, U4*'Base Salarial'!$E4, 0)</f>
        <v>0</v>
      </c>
      <c r="W4" s="11">
        <f>IF(Mensal!W$2&lt;=Mensal!$B$23,Diagnostico!$B3, IF(Mensal!W$2&lt;=(Mensal!$B$23+Mensal!$C$23),Execução!$B3, IF(Mensal!W$2&lt;=(Mensal!$B$23+Mensal!$C$23+Mensal!$D$23),Monitoramento!$B3,0)))</f>
        <v>0</v>
      </c>
      <c r="X4" s="19">
        <f>IF(W4&gt;0, W4*'Base Salarial'!$E4, 0)</f>
        <v>0</v>
      </c>
      <c r="Y4" s="11">
        <f>IF(Mensal!Y$2&lt;=Mensal!$B$23,Diagnostico!$B3, IF(Mensal!Y$2&lt;=(Mensal!$B$23+Mensal!$C$23),Execução!$B3, IF(Mensal!Y$2&lt;=(Mensal!$B$23+Mensal!$C$23+Mensal!$D$23),Monitoramento!$B3,0)))</f>
        <v>0</v>
      </c>
      <c r="Z4" s="19">
        <f>IF(Y4&gt;0, Y4*'Base Salarial'!$E4, 0)</f>
        <v>0</v>
      </c>
      <c r="AA4" s="11">
        <f>IF(Mensal!AA$2&lt;=Mensal!$B$23,Diagnostico!$B3, IF(Mensal!AA$2&lt;=(Mensal!$B$23+Mensal!$C$23),Execução!$B3, IF(Mensal!AA$2&lt;=(Mensal!$B$23+Mensal!$C$23+Mensal!$D$23),Monitoramento!$B3,0)))</f>
        <v>0</v>
      </c>
      <c r="AB4" s="19">
        <f>IF(AA4&gt;0, AA4*'Base Salarial'!$E4, 0)</f>
        <v>0</v>
      </c>
      <c r="AC4" s="11">
        <f>IF(Mensal!AC$2&lt;=Mensal!$B$23,Diagnostico!$B3, IF(Mensal!AC$2&lt;=(Mensal!$B$23+Mensal!$C$23),Execução!$B3, IF(Mensal!AC$2&lt;=(Mensal!$B$23+Mensal!$C$23+Mensal!$D$23),Monitoramento!$B3,0)))</f>
        <v>0</v>
      </c>
      <c r="AD4" s="20">
        <f>IF(AC4&gt;0, AC4*'Base Salarial'!$E4, 0)</f>
        <v>0</v>
      </c>
      <c r="AE4" s="11">
        <f>IF(Mensal!AE$2&lt;=Mensal!$B$23,Diagnostico!$B3, IF(Mensal!AE$2&lt;=(Mensal!$B$23+Mensal!$C$23),Execução!$B3, IF(Mensal!AE$2&lt;=(Mensal!$B$23+Mensal!$C$23+Mensal!$D$23),Monitoramento!$B3,0)))</f>
        <v>0</v>
      </c>
      <c r="AF4" s="19">
        <f>IF(AE4&gt;0, AE4*'Base Salarial'!$E4, 0)</f>
        <v>0</v>
      </c>
      <c r="AG4" s="11">
        <f>IF(Mensal!AG$2&lt;=Mensal!$B$23,Diagnostico!$B3, IF(Mensal!AG$2&lt;=(Mensal!$B$23+Mensal!$C$23),Execução!$B3, IF(Mensal!AG$2&lt;=(Mensal!$B$23+Mensal!$C$23+Mensal!$D$23),Monitoramento!$B3,0)))</f>
        <v>0</v>
      </c>
      <c r="AH4" s="19">
        <f>IF(AG4&gt;0, AG4*'Base Salarial'!$E4, 0)</f>
        <v>0</v>
      </c>
      <c r="AI4" s="11">
        <f>IF(Mensal!AI$2&lt;=Mensal!$B$23,Diagnostico!$B3, IF(Mensal!AI$2&lt;=(Mensal!$B$23+Mensal!$C$23),Execução!$B3, IF(Mensal!AI$2&lt;=(Mensal!$B$23+Mensal!$C$23+Mensal!$D$23),Monitoramento!$B3,0)))</f>
        <v>0</v>
      </c>
      <c r="AJ4" s="19">
        <f>IF(AI4&gt;0, AI4*'Base Salarial'!$E4, 0)</f>
        <v>0</v>
      </c>
      <c r="AK4" s="11">
        <f>IF(Mensal!AK$2&lt;=Mensal!$B$23,Diagnostico!$B3, IF(Mensal!AK$2&lt;=(Mensal!$B$23+Mensal!$C$23),Execução!$B3, IF(Mensal!AK$2&lt;=(Mensal!$B$23+Mensal!$C$23+Mensal!$D$23),Monitoramento!$B3,0)))</f>
        <v>0</v>
      </c>
      <c r="AL4" s="19">
        <f>IF(AK4&gt;0, AK4*'Base Salarial'!$E4, 0)</f>
        <v>0</v>
      </c>
      <c r="AM4" s="11">
        <f>IF(Mensal!AM$2&lt;=Mensal!$B$23,Diagnostico!$B3, IF(Mensal!AM$2&lt;=(Mensal!$B$23+Mensal!$C$23),Execução!$B3, IF(Mensal!AM$2&lt;=(Mensal!$B$23+Mensal!$C$23+Mensal!$D$23),Monitoramento!$B3,0)))</f>
        <v>0</v>
      </c>
      <c r="AN4" s="19">
        <f>IF(AM4&gt;0, AM4*'Base Salarial'!$E4, 0)</f>
        <v>0</v>
      </c>
      <c r="AO4" s="11">
        <f>IF(Mensal!AO$2&lt;=Mensal!$B$23,Diagnostico!$B3, IF(Mensal!AO$2&lt;=(Mensal!$B$23+Mensal!$C$23),Execução!$B3, IF(Mensal!AO$2&lt;=(Mensal!$B$23+Mensal!$C$23+Mensal!$D$23),Monitoramento!$B3,0)))</f>
        <v>0</v>
      </c>
      <c r="AP4" s="19">
        <f>IF(AO4&gt;0, AO4*'Base Salarial'!$E4, 0)</f>
        <v>0</v>
      </c>
      <c r="AQ4" s="11">
        <f>IF(Mensal!AQ$2&lt;=Mensal!$B$23,Diagnostico!$B3, IF(Mensal!AQ$2&lt;=(Mensal!$B$23+Mensal!$C$23),Execução!$B3, IF(Mensal!AQ$2&lt;=(Mensal!$B$23+Mensal!$C$23+Mensal!$D$23),Monitoramento!$B3,0)))</f>
        <v>0</v>
      </c>
      <c r="AR4" s="19">
        <f>IF(AQ4&gt;0, AQ4*'Base Salarial'!$E4, 0)</f>
        <v>0</v>
      </c>
      <c r="AS4" s="11">
        <f>IF(Mensal!AS$2&lt;=Mensal!$B$23,Diagnostico!$B3, IF(Mensal!AS$2&lt;=(Mensal!$B$23+Mensal!$C$23),Execução!$B3, IF(Mensal!AS$2&lt;=(Mensal!$B$23+Mensal!$C$23+Mensal!$D$23),Monitoramento!$B3,0)))</f>
        <v>0</v>
      </c>
      <c r="AT4" s="19">
        <f>IF(AS4&gt;0, AS4*'Base Salarial'!$E4, 0)</f>
        <v>0</v>
      </c>
      <c r="AU4" s="11">
        <f>IF(Mensal!AU$2&lt;=Mensal!$B$23,Diagnostico!$B3, IF(Mensal!AU$2&lt;=(Mensal!$B$23+Mensal!$C$23),Execução!$B3, IF(Mensal!AU$2&lt;=(Mensal!$B$23+Mensal!$C$23+Mensal!$D$23),Monitoramento!$B3,0)))</f>
        <v>0</v>
      </c>
      <c r="AV4" s="19">
        <f>IF(AU4&gt;0, AU4*'Base Salarial'!$E4, 0)</f>
        <v>0</v>
      </c>
      <c r="AW4" s="11">
        <f>IF(Mensal!AW$2&lt;=Mensal!$B$23,Diagnostico!$B3, IF(Mensal!AW$2&lt;=(Mensal!$B$23+Mensal!$C$23),Execução!$B3, IF(Mensal!AW$2&lt;=(Mensal!$B$23+Mensal!$C$23+Mensal!$D$23),Monitoramento!$B3,0)))</f>
        <v>0</v>
      </c>
      <c r="AX4" s="19">
        <f>IF(AW4&gt;0, AW4*'Base Salarial'!$E4, 0)</f>
        <v>0</v>
      </c>
      <c r="AY4" s="11">
        <f>IF(Mensal!AY$2&lt;=Mensal!$B$23,Diagnostico!$B3, IF(Mensal!AY$2&lt;=(Mensal!$B$23+Mensal!$C$23),Execução!$B3, IF(Mensal!AY$2&lt;=(Mensal!$B$23+Mensal!$C$23+Mensal!$D$23),Monitoramento!$B3,0)))</f>
        <v>0</v>
      </c>
      <c r="AZ4" s="19">
        <f>IF(AY4&gt;0, AY4*'Base Salarial'!$E4, 0)</f>
        <v>0</v>
      </c>
      <c r="BA4" s="11">
        <f>IF(Mensal!BA$2&lt;=Mensal!$B$23,Diagnostico!$B3, IF(Mensal!BA$2&lt;=(Mensal!$B$23+Mensal!$C$23),Execução!$B3, IF(Mensal!BA$2&lt;=(Mensal!$B$23+Mensal!$C$23+Mensal!$D$23),Monitoramento!$B3,0)))</f>
        <v>0</v>
      </c>
      <c r="BB4" s="19">
        <f>IF(BA4&gt;0, BA4*'Base Salarial'!$E4, 0)</f>
        <v>0</v>
      </c>
      <c r="BC4" s="11">
        <f>IF(Mensal!BC$2&lt;=Mensal!$B$23,Diagnostico!$B3, IF(Mensal!BC$2&lt;=(Mensal!$B$23+Mensal!$C$23),Execução!$B3, IF(Mensal!BC$2&lt;=(Mensal!$B$23+Mensal!$C$23+Mensal!$D$23),Monitoramento!$B3,0)))</f>
        <v>0</v>
      </c>
      <c r="BD4" s="19">
        <f>IF(BC4&gt;0, BC4*'Base Salarial'!$E4, 0)</f>
        <v>0</v>
      </c>
      <c r="BE4" s="11">
        <f>IF(Mensal!BE$2&lt;=Mensal!$B$23,Diagnostico!$B3, IF(Mensal!BE$2&lt;=(Mensal!$B$23+Mensal!$C$23),Execução!$B3, IF(Mensal!BE$2&lt;=(Mensal!$B$23+Mensal!$C$23+Mensal!$D$23),Monitoramento!$B3,0)))</f>
        <v>0</v>
      </c>
      <c r="BF4" s="19">
        <f>IF(BE4&gt;0, BE4*'Base Salarial'!$E4, 0)</f>
        <v>0</v>
      </c>
      <c r="BG4" s="11">
        <f>IF(Mensal!BG$2&lt;=Mensal!$B$23,Diagnostico!$B3, IF(Mensal!BG$2&lt;=(Mensal!$B$23+Mensal!$C$23),Execução!$B3, IF(Mensal!BG$2&lt;=(Mensal!$B$23+Mensal!$C$23+Mensal!$D$23),Monitoramento!$B3,0)))</f>
        <v>0</v>
      </c>
      <c r="BH4" s="19">
        <f>IF(BG4&gt;0, BG4*'Base Salarial'!$E4, 0)</f>
        <v>0</v>
      </c>
      <c r="BI4" s="11">
        <f>IF(Mensal!BI$2&lt;=Mensal!$B$23,Diagnostico!$B3, IF(Mensal!BI$2&lt;=(Mensal!$B$23+Mensal!$C$23),Execução!$B3, IF(Mensal!BI$2&lt;=(Mensal!$B$23+Mensal!$C$23+Mensal!$D$23),Monitoramento!$B3,0)))</f>
        <v>0</v>
      </c>
      <c r="BJ4" s="19">
        <f>IF(BI4&gt;0, BI4*'Base Salarial'!$E4, 0)</f>
        <v>0</v>
      </c>
      <c r="BK4" s="11">
        <f>IF(Mensal!BK$2&lt;=Mensal!$B$23,Diagnostico!$B3, IF(Mensal!BK$2&lt;=(Mensal!$B$23+Mensal!$C$23),Execução!$B3, IF(Mensal!BK$2&lt;=(Mensal!$B$23+Mensal!$C$23+Mensal!$D$23),Monitoramento!$B3,0)))</f>
        <v>0</v>
      </c>
      <c r="BL4" s="19">
        <f>IF(BK4&gt;0, BK4*'Base Salarial'!$E4, 0)</f>
        <v>0</v>
      </c>
      <c r="BM4" s="11">
        <f>IF(Mensal!BM$2&lt;=Mensal!$B$23,Diagnostico!$B3, IF(Mensal!BM$2&lt;=(Mensal!$B$23+Mensal!$C$23),Execução!$B3, IF(Mensal!BM$2&lt;=(Mensal!$B$23+Mensal!$C$23+Mensal!$D$23),Monitoramento!$B3,0)))</f>
        <v>0</v>
      </c>
      <c r="BN4" s="19">
        <f>IF(BM4&gt;0, BM4*'Base Salarial'!$E4, 0)</f>
        <v>0</v>
      </c>
      <c r="BO4" s="11">
        <f>IF(Mensal!BO$2&lt;=Mensal!$B$23,Diagnostico!$B3, IF(Mensal!BO$2&lt;=(Mensal!$B$23+Mensal!$C$23),Execução!$B3, IF(Mensal!BO$2&lt;=(Mensal!$B$23+Mensal!$C$23+Mensal!$D$23),Monitoramento!$B3,0)))</f>
        <v>0</v>
      </c>
      <c r="BP4" s="19">
        <f>IF(BO4&gt;0, BO4*'Base Salarial'!$E4, 0)</f>
        <v>0</v>
      </c>
      <c r="BQ4" s="11">
        <f>IF(Mensal!BQ$2&lt;=Mensal!$B$23,Diagnostico!$B3, IF(Mensal!BQ$2&lt;=(Mensal!$B$23+Mensal!$C$23),Execução!$B3, IF(Mensal!BQ$2&lt;=(Mensal!$B$23+Mensal!$C$23+Mensal!$D$23),Monitoramento!$B3,0)))</f>
        <v>0</v>
      </c>
      <c r="BR4" s="19">
        <f>IF(BQ4&gt;0, BQ4*'Base Salarial'!$E4, 0)</f>
        <v>0</v>
      </c>
      <c r="BS4" s="11">
        <f>IF(Mensal!BS$2&lt;=Mensal!$B$23,Diagnostico!$B3, IF(Mensal!BS$2&lt;=(Mensal!$B$23+Mensal!$C$23),Execução!$B3, IF(Mensal!BS$2&lt;=(Mensal!$B$23+Mensal!$C$23+Mensal!$D$23),Monitoramento!$B3,0)))</f>
        <v>0</v>
      </c>
      <c r="BT4" s="19">
        <f>IF(BS4&gt;0, BS4*'Base Salarial'!$E4, 0)</f>
        <v>0</v>
      </c>
      <c r="BU4" s="11">
        <f>IF(Mensal!BU$2&lt;=Mensal!$B$23,Diagnostico!$B3, IF(Mensal!BU$2&lt;=(Mensal!$B$23+Mensal!$C$23),Execução!$B3, IF(Mensal!BU$2&lt;=(Mensal!$B$23+Mensal!$C$23+Mensal!$D$23),Monitoramento!$B3,0)))</f>
        <v>0</v>
      </c>
      <c r="BV4" s="19">
        <f>IF(BU4&gt;0, BU4*'Base Salarial'!$E4, 0)</f>
        <v>0</v>
      </c>
      <c r="BW4" s="11">
        <f>IF(Mensal!BW$2&lt;=Mensal!$B$23,Diagnostico!$B3, IF(Mensal!BW$2&lt;=(Mensal!$B$23+Mensal!$C$23),Execução!$B3, IF(Mensal!BW$2&lt;=(Mensal!$B$23+Mensal!$C$23+Mensal!$D$23),Monitoramento!$B3,0)))</f>
        <v>0</v>
      </c>
      <c r="BX4" s="19">
        <f>IF(BW4&gt;0, BW4*'Base Salarial'!$E4, 0)</f>
        <v>0</v>
      </c>
      <c r="BY4" s="11">
        <f>IF(Mensal!BY$2&lt;=Mensal!$B$23,Diagnostico!$B3, IF(Mensal!BY$2&lt;=(Mensal!$B$23+Mensal!$C$23),Execução!$B3, IF(Mensal!BY$2&lt;=(Mensal!$B$23+Mensal!$C$23+Mensal!$D$23),Monitoramento!$B3,0)))</f>
        <v>0</v>
      </c>
      <c r="BZ4" s="19">
        <f>IF(BY4&gt;0, BY4*'Base Salarial'!$E4, 0)</f>
        <v>0</v>
      </c>
      <c r="CA4" s="11">
        <f>IF(Mensal!CA$2&lt;=Mensal!$B$23,Diagnostico!$B3, IF(Mensal!CA$2&lt;=(Mensal!$B$23+Mensal!$C$23),Execução!$B3, IF(Mensal!CA$2&lt;=(Mensal!$B$23+Mensal!$C$23+Mensal!$D$23),Monitoramento!$B3,0)))</f>
        <v>0</v>
      </c>
      <c r="CB4" s="19">
        <f>IF(CA4&gt;0, CA4*'Base Salarial'!$E4, 0)</f>
        <v>0</v>
      </c>
      <c r="CC4" s="11">
        <f>IF(Mensal!CC$2&lt;=Mensal!$B$23,Diagnostico!$B3, IF(Mensal!CC$2&lt;=(Mensal!$B$23+Mensal!$C$23),Execução!$B3, IF(Mensal!CC$2&lt;=(Mensal!$B$23+Mensal!$C$23+Mensal!$D$23),Monitoramento!$B3,0)))</f>
        <v>0</v>
      </c>
      <c r="CD4" s="19">
        <f>IF(CC4&gt;0, CC4*'Base Salarial'!$E4, 0)</f>
        <v>0</v>
      </c>
      <c r="CE4" s="11">
        <f>IF(Mensal!CE$2&lt;=Mensal!$B$23,Diagnostico!$B3, IF(Mensal!CE$2&lt;=(Mensal!$B$23+Mensal!$C$23),Execução!$B3, IF(Mensal!CE$2&lt;=(Mensal!$B$23+Mensal!$C$23+Mensal!$D$23),Monitoramento!$B3,0)))</f>
        <v>0</v>
      </c>
      <c r="CF4" s="19">
        <f>IF(CE4&gt;0, CE4*'Base Salarial'!$E4, 0)</f>
        <v>0</v>
      </c>
      <c r="CG4" s="11">
        <f>IF(Mensal!CG$2&lt;=Mensal!$B$23,Diagnostico!$B3, IF(Mensal!CG$2&lt;=(Mensal!$B$23+Mensal!$C$23),Execução!$B3, IF(Mensal!CG$2&lt;=(Mensal!$B$23+Mensal!$C$23+Mensal!$D$23),Monitoramento!$B3,0)))</f>
        <v>0</v>
      </c>
      <c r="CH4" s="19">
        <f>IF(CG4&gt;0, CG4*'Base Salarial'!$E4, 0)</f>
        <v>0</v>
      </c>
      <c r="CI4" s="11">
        <f>IF(Mensal!CI$2&lt;=Mensal!$B$23,Diagnostico!$B3, IF(Mensal!CI$2&lt;=(Mensal!$B$23+Mensal!$C$23),Execução!$B3, IF(Mensal!CI$2&lt;=(Mensal!$B$23+Mensal!$C$23+Mensal!$D$23),Monitoramento!$B3,0)))</f>
        <v>0</v>
      </c>
      <c r="CJ4" s="19">
        <f>IF(CI4&gt;0, CI4*'Base Salarial'!$E4, 0)</f>
        <v>0</v>
      </c>
      <c r="CK4" s="11">
        <f>IF(Mensal!CK$2&lt;=Mensal!$B$23,Diagnostico!$B3, IF(Mensal!CK$2&lt;=(Mensal!$B$23+Mensal!$C$23),Execução!$B3, IF(Mensal!CK$2&lt;=(Mensal!$B$23+Mensal!$C$23+Mensal!$D$23),Monitoramento!$B3,0)))</f>
        <v>0</v>
      </c>
      <c r="CL4" s="19">
        <f>IF(CK4&gt;0, CK4*'Base Salarial'!$E4, 0)</f>
        <v>0</v>
      </c>
      <c r="CM4" s="11">
        <f>IF(Mensal!CM$2&lt;=Mensal!$B$23,Diagnostico!$B3, IF(Mensal!CM$2&lt;=(Mensal!$B$23+Mensal!$C$23),Execução!$B3, IF(Mensal!CM$2&lt;=(Mensal!$B$23+Mensal!$C$23+Mensal!$D$23),Monitoramento!$B3,0)))</f>
        <v>0</v>
      </c>
      <c r="CN4" s="19">
        <f>IF(CM4&gt;0, CM4*'Base Salarial'!$E4, 0)</f>
        <v>0</v>
      </c>
      <c r="CO4" s="11">
        <f>IF(Mensal!CO$2&lt;=Mensal!$B$23,Diagnostico!$B3, IF(Mensal!CO$2&lt;=(Mensal!$B$23+Mensal!$C$23),Execução!$B3, IF(Mensal!CO$2&lt;=(Mensal!$B$23+Mensal!$C$23+Mensal!$D$23),Monitoramento!$B3,0)))</f>
        <v>0</v>
      </c>
      <c r="CP4" s="19">
        <f>IF(CO4&gt;0, CO4*'Base Salarial'!$E4, 0)</f>
        <v>0</v>
      </c>
      <c r="CQ4" s="11">
        <f>IF(Mensal!CQ$2&lt;=Mensal!$B$23,Diagnostico!$B3, IF(Mensal!CQ$2&lt;=(Mensal!$B$23+Mensal!$C$23),Execução!$B3, IF(Mensal!CQ$2&lt;=(Mensal!$B$23+Mensal!$C$23+Mensal!$D$23),Monitoramento!$B3,0)))</f>
        <v>0</v>
      </c>
      <c r="CR4" s="19">
        <f>IF(CQ4&gt;0, CQ4*'Base Salarial'!$E4, 0)</f>
        <v>0</v>
      </c>
      <c r="CS4" s="11">
        <f>IF(Mensal!CS$2&lt;=Mensal!$B$23,Diagnostico!$B3, IF(Mensal!CS$2&lt;=(Mensal!$B$23+Mensal!$C$23),Execução!$B3, IF(Mensal!CS$2&lt;=(Mensal!$B$23+Mensal!$C$23+Mensal!$D$23),Monitoramento!$B3,0)))</f>
        <v>0</v>
      </c>
      <c r="CT4" s="19">
        <f>IF(CS4&gt;0, CS4*'Base Salarial'!$E4, 0)</f>
        <v>0</v>
      </c>
      <c r="CU4" s="11">
        <f>IF(Mensal!CU$2&lt;=Mensal!$B$23,Diagnostico!$B3, IF(Mensal!CU$2&lt;=(Mensal!$B$23+Mensal!$C$23),Execução!$B3, IF(Mensal!CU$2&lt;=(Mensal!$B$23+Mensal!$C$23+Mensal!$D$23),Monitoramento!$B3,0)))</f>
        <v>0</v>
      </c>
      <c r="CV4" s="19">
        <f>IF(CU4&gt;0, CU4*'Base Salarial'!$E4, 0)</f>
        <v>0</v>
      </c>
      <c r="CW4" s="11">
        <f>IF(Mensal!CW$2&lt;=Mensal!$B$23,Diagnostico!$B3, IF(Mensal!CW$2&lt;=(Mensal!$B$23+Mensal!$C$23),Execução!$B3, IF(Mensal!CW$2&lt;=(Mensal!$B$23+Mensal!$C$23+Mensal!$D$23),Monitoramento!$B3,0)))</f>
        <v>0</v>
      </c>
      <c r="CX4" s="19">
        <f>IF(CW4&gt;0, CW4*'Base Salarial'!$E4, 0)</f>
        <v>0</v>
      </c>
      <c r="CY4" s="11">
        <f>IF(Mensal!CY$2&lt;=Mensal!$B$23,Diagnostico!$B3, IF(Mensal!CY$2&lt;=(Mensal!$B$23+Mensal!$C$23),Execução!$B3, IF(Mensal!CY$2&lt;=(Mensal!$B$23+Mensal!$C$23+Mensal!$D$23),Monitoramento!$B3,0)))</f>
        <v>0</v>
      </c>
      <c r="CZ4" s="19">
        <f>IF(CY4&gt;0, CY4*'Base Salarial'!$E4, 0)</f>
        <v>0</v>
      </c>
      <c r="DA4" s="11">
        <f>IF(Mensal!DA$2&lt;=Mensal!$B$23,Diagnostico!$B3, IF(Mensal!DA$2&lt;=(Mensal!$B$23+Mensal!$C$23),Execução!$B3, IF(Mensal!DA$2&lt;=(Mensal!$B$23+Mensal!$C$23+Mensal!$D$23),Monitoramento!$B3,0)))</f>
        <v>0</v>
      </c>
      <c r="DB4" s="19">
        <f>IF(DA4&gt;0, DA4*'Base Salarial'!$E4, 0)</f>
        <v>0</v>
      </c>
      <c r="DC4" s="11">
        <f>IF(Mensal!DC$2&lt;=Mensal!$B$23,Diagnostico!$B3, IF(Mensal!DC$2&lt;=(Mensal!$B$23+Mensal!$C$23),Execução!$B3, IF(Mensal!DC$2&lt;=(Mensal!$B$23+Mensal!$C$23+Mensal!$D$23),Monitoramento!$B3,0)))</f>
        <v>0</v>
      </c>
      <c r="DD4" s="19">
        <f>IF(DC4&gt;0, DC4*'Base Salarial'!$E4, 0)</f>
        <v>0</v>
      </c>
      <c r="DE4" s="11">
        <f>IF(Mensal!DE$2&lt;=Mensal!$B$23,Diagnostico!$B3, IF(Mensal!DE$2&lt;=(Mensal!$B$23+Mensal!$C$23),Execução!$B3, IF(Mensal!DE$2&lt;=(Mensal!$B$23+Mensal!$C$23+Mensal!$D$23),Monitoramento!$B3,0)))</f>
        <v>0</v>
      </c>
      <c r="DF4" s="19">
        <f>IF(DE4&gt;0, DE4*'Base Salarial'!$E4, 0)</f>
        <v>0</v>
      </c>
      <c r="DG4" s="11">
        <f>IF(Mensal!DG$2&lt;=Mensal!$B$23,Diagnostico!$B3, IF(Mensal!DG$2&lt;=(Mensal!$B$23+Mensal!$C$23),Execução!$B3, IF(Mensal!DG$2&lt;=(Mensal!$B$23+Mensal!$C$23+Mensal!$D$23),Monitoramento!$B3,0)))</f>
        <v>0</v>
      </c>
      <c r="DH4" s="19">
        <f>IF(DG4&gt;0, DG4*'Base Salarial'!$E4, 0)</f>
        <v>0</v>
      </c>
      <c r="DI4" s="11">
        <f>IF(Mensal!DI$2&lt;=Mensal!$B$23,Diagnostico!$B3, IF(Mensal!DI$2&lt;=(Mensal!$B$23+Mensal!$C$23),Execução!$B3, IF(Mensal!DI$2&lt;=(Mensal!$B$23+Mensal!$C$23+Mensal!$D$23),Monitoramento!$B3,0)))</f>
        <v>0</v>
      </c>
      <c r="DJ4" s="19">
        <f>IF(DI4&gt;0, DI4*'Base Salarial'!$E4, 0)</f>
        <v>0</v>
      </c>
      <c r="DK4" s="11">
        <f>IF(Mensal!DK$2&lt;=Mensal!$B$23,Diagnostico!$B3, IF(Mensal!DK$2&lt;=(Mensal!$B$23+Mensal!$C$23),Execução!$B3, IF(Mensal!DK$2&lt;=(Mensal!$B$23+Mensal!$C$23+Mensal!$D$23),Monitoramento!$B3,0)))</f>
        <v>0</v>
      </c>
      <c r="DL4" s="19">
        <f>IF(DK4&gt;0, DK4*'Base Salarial'!$E4, 0)</f>
        <v>0</v>
      </c>
      <c r="DM4" s="11">
        <f>IF(Mensal!DM$2&lt;=Mensal!$B$23,Diagnostico!$B3, IF(Mensal!DM$2&lt;=(Mensal!$B$23+Mensal!$C$23),Execução!$B3, IF(Mensal!DM$2&lt;=(Mensal!$B$23+Mensal!$C$23+Mensal!$D$23),Monitoramento!$B3,0)))</f>
        <v>0</v>
      </c>
      <c r="DN4" s="19">
        <f>IF(DM4&gt;0, DM4*'Base Salarial'!$E4, 0)</f>
        <v>0</v>
      </c>
      <c r="DO4" s="11">
        <f>IF(Mensal!DO$2&lt;=Mensal!$B$23,Diagnostico!$B3, IF(Mensal!DO$2&lt;=(Mensal!$B$23+Mensal!$C$23),Execução!$B3, IF(Mensal!DO$2&lt;=(Mensal!$B$23+Mensal!$C$23+Mensal!$D$23),Monitoramento!$B3,0)))</f>
        <v>0</v>
      </c>
      <c r="DP4" s="19">
        <f>IF(DO4&gt;0, DO4*'Base Salarial'!$E4, 0)</f>
        <v>0</v>
      </c>
      <c r="DQ4" s="11">
        <f>IF(Mensal!DQ$2&lt;=Mensal!$B$23,Diagnostico!$B3, IF(Mensal!DQ$2&lt;=(Mensal!$B$23+Mensal!$C$23),Execução!$B3, IF(Mensal!DQ$2&lt;=(Mensal!$B$23+Mensal!$C$23+Mensal!$D$23),Monitoramento!$B3,0)))</f>
        <v>0</v>
      </c>
      <c r="DR4" s="19">
        <f>IF(DQ4&gt;0, DQ4*'Base Salarial'!$E4, 0)</f>
        <v>0</v>
      </c>
      <c r="DS4" s="11">
        <f>IF(Mensal!DS$2&lt;=Mensal!$B$23,Diagnostico!$B3, IF(Mensal!DS$2&lt;=(Mensal!$B$23+Mensal!$C$23),Execução!$B3, IF(Mensal!DS$2&lt;=(Mensal!$B$23+Mensal!$C$23+Mensal!$D$23),Monitoramento!$B3,0)))</f>
        <v>0</v>
      </c>
      <c r="DT4" s="19">
        <f>IF(DS4&gt;0, DS4*'Base Salarial'!$E4, 0)</f>
        <v>0</v>
      </c>
      <c r="DU4" s="11">
        <f>IF(Mensal!DU$2&lt;=Mensal!$B$23,Diagnostico!$B3, IF(Mensal!DU$2&lt;=(Mensal!$B$23+Mensal!$C$23),Execução!$B3, IF(Mensal!DU$2&lt;=(Mensal!$B$23+Mensal!$C$23+Mensal!$D$23),Monitoramento!$B3,0)))</f>
        <v>0</v>
      </c>
      <c r="DV4" s="20">
        <f>IF(DU4&gt;0, DU4*'Base Salarial'!$E4, 0)</f>
        <v>0</v>
      </c>
    </row>
    <row r="5" spans="1:127">
      <c r="A5" s="215" t="s">
        <v>50</v>
      </c>
      <c r="B5" s="216"/>
      <c r="C5" s="216"/>
      <c r="D5" s="217"/>
      <c r="E5" s="5"/>
      <c r="F5" s="46">
        <f t="shared" ref="F5:F6" si="58">SUM(H5,J5,L5,N5,P5,R5,T5,V5,X5,Z5,AB5,AD5,AF5,AH5,AJ5,AL5,AN5,AP5,AR5,AT5,AV5,AX5,AZ5,BB5,BD5,BF5,BH5,BJ5,BL5,BN5,BP5,BR5,BT5,BV5,BX5,BZ5,CB5,CD5,CF5,CH5,CJ5,CL5,CN5,CP5,CR5,CT5,CV5,CX5,CZ5,DB5,DD5,DF5,DH5,DJ5,DL5,DN5,DP5,DR5,DT5,DV5)</f>
        <v>0</v>
      </c>
      <c r="G5" s="21">
        <f>IF(Mensal!G$2&lt;=Mensal!$B$23,Diagnostico!$B4, IF(Mensal!G$2&lt;=(Mensal!$B$23+Mensal!$C$23),Execução!$B4, IF(Mensal!G$2&lt;=(Mensal!$B$23+Mensal!$C$23+Mensal!$D$23),Monitoramento!$B4,0)))</f>
        <v>0</v>
      </c>
      <c r="H5" s="3">
        <f>IF(G5&gt;0, G5*'Base Salarial'!$E5, 0)</f>
        <v>0</v>
      </c>
      <c r="I5" s="12">
        <f>IF(Mensal!I$2&lt;=Mensal!$B$23,Diagnostico!$B4, IF(Mensal!I$2&lt;=(Mensal!$B$23+Mensal!$C$23),Execução!$B4, IF(Mensal!I$2&lt;=(Mensal!$B$23+Mensal!$C$23+Mensal!$D$23),Monitoramento!$B4,0)))</f>
        <v>0</v>
      </c>
      <c r="J5" s="3">
        <f>IF(I5&gt;0, I5*'Base Salarial'!$E5, 0)</f>
        <v>0</v>
      </c>
      <c r="K5" s="12">
        <f>IF(Mensal!K$2&lt;=Mensal!$B$23,Diagnostico!$B4, IF(Mensal!K$2&lt;=(Mensal!$B$23+Mensal!$C$23),Execução!$B4, IF(Mensal!K$2&lt;=(Mensal!$B$23+Mensal!$C$23+Mensal!$D$23),Monitoramento!$B4,0)))</f>
        <v>0</v>
      </c>
      <c r="L5" s="22">
        <f>IF(K5&gt;0, K5*'Base Salarial'!$E5, 0)</f>
        <v>0</v>
      </c>
      <c r="M5" s="21">
        <f>IF(Mensal!M$2&lt;=Mensal!$B$23,Diagnostico!$B4, IF(Mensal!M$2&lt;=(Mensal!$B$23+Mensal!$C$23),Execução!$B4, IF(Mensal!M$2&lt;=(Mensal!$B$23+Mensal!$C$23+Mensal!$D$23),Monitoramento!$B4,0)))</f>
        <v>0</v>
      </c>
      <c r="N5" s="3">
        <f>IF(M5&gt;0, M5*'Base Salarial'!$E5, 0)</f>
        <v>0</v>
      </c>
      <c r="O5" s="12">
        <f>IF(Mensal!O$2&lt;=Mensal!$B$23,Diagnostico!$B4, IF(Mensal!O$2&lt;=(Mensal!$B$23+Mensal!$C$23),Execução!$B4, IF(Mensal!O$2&lt;=(Mensal!$B$23+Mensal!$C$23+Mensal!$D$23),Monitoramento!$B4,0)))</f>
        <v>0</v>
      </c>
      <c r="P5" s="3">
        <f>IF(O5&gt;0, O5*'Base Salarial'!$E5, 0)</f>
        <v>0</v>
      </c>
      <c r="Q5" s="12">
        <f>IF(Mensal!Q$2&lt;=Mensal!$B$23,Diagnostico!$B4, IF(Mensal!Q$2&lt;=(Mensal!$B$23+Mensal!$C$23),Execução!$B4, IF(Mensal!Q$2&lt;=(Mensal!$B$23+Mensal!$C$23+Mensal!$D$23),Monitoramento!$B4,0)))</f>
        <v>0</v>
      </c>
      <c r="R5" s="3">
        <f>IF(Q5&gt;0, Q5*'Base Salarial'!$E5, 0)</f>
        <v>0</v>
      </c>
      <c r="S5" s="12">
        <f>IF(Mensal!S$2&lt;=Mensal!$B$23,Diagnostico!$B4, IF(Mensal!S$2&lt;=(Mensal!$B$23+Mensal!$C$23),Execução!$B4, IF(Mensal!S$2&lt;=(Mensal!$B$23+Mensal!$C$23+Mensal!$D$23),Monitoramento!$B4,0)))</f>
        <v>0</v>
      </c>
      <c r="T5" s="3">
        <f>IF(S5&gt;0, S5*'Base Salarial'!$E5, 0)</f>
        <v>0</v>
      </c>
      <c r="U5" s="12">
        <f>IF(Mensal!U$2&lt;=Mensal!$B$23,Diagnostico!$B4, IF(Mensal!U$2&lt;=(Mensal!$B$23+Mensal!$C$23),Execução!$B4, IF(Mensal!U$2&lt;=(Mensal!$B$23+Mensal!$C$23+Mensal!$D$23),Monitoramento!$B4,0)))</f>
        <v>0</v>
      </c>
      <c r="V5" s="3">
        <f>IF(U5&gt;0, U5*'Base Salarial'!$E5, 0)</f>
        <v>0</v>
      </c>
      <c r="W5" s="12">
        <f>IF(Mensal!W$2&lt;=Mensal!$B$23,Diagnostico!$B4, IF(Mensal!W$2&lt;=(Mensal!$B$23+Mensal!$C$23),Execução!$B4, IF(Mensal!W$2&lt;=(Mensal!$B$23+Mensal!$C$23+Mensal!$D$23),Monitoramento!$B4,0)))</f>
        <v>0</v>
      </c>
      <c r="X5" s="3">
        <f>IF(W5&gt;0, W5*'Base Salarial'!$E5, 0)</f>
        <v>0</v>
      </c>
      <c r="Y5" s="12">
        <f>IF(Mensal!Y$2&lt;=Mensal!$B$23,Diagnostico!$B4, IF(Mensal!Y$2&lt;=(Mensal!$B$23+Mensal!$C$23),Execução!$B4, IF(Mensal!Y$2&lt;=(Mensal!$B$23+Mensal!$C$23+Mensal!$D$23),Monitoramento!$B4,0)))</f>
        <v>0</v>
      </c>
      <c r="Z5" s="3">
        <f>IF(Y5&gt;0, Y5*'Base Salarial'!$E5, 0)</f>
        <v>0</v>
      </c>
      <c r="AA5" s="12">
        <f>IF(Mensal!AA$2&lt;=Mensal!$B$23,Diagnostico!$B4, IF(Mensal!AA$2&lt;=(Mensal!$B$23+Mensal!$C$23),Execução!$B4, IF(Mensal!AA$2&lt;=(Mensal!$B$23+Mensal!$C$23+Mensal!$D$23),Monitoramento!$B4,0)))</f>
        <v>0</v>
      </c>
      <c r="AB5" s="3">
        <f>IF(AA5&gt;0, AA5*'Base Salarial'!$E5, 0)</f>
        <v>0</v>
      </c>
      <c r="AC5" s="12">
        <f>IF(Mensal!AC$2&lt;=Mensal!$B$23,Diagnostico!$B4, IF(Mensal!AC$2&lt;=(Mensal!$B$23+Mensal!$C$23),Execução!$B4, IF(Mensal!AC$2&lt;=(Mensal!$B$23+Mensal!$C$23+Mensal!$D$23),Monitoramento!$B4,0)))</f>
        <v>0</v>
      </c>
      <c r="AD5" s="22">
        <f>IF(AC5&gt;0, AC5*'Base Salarial'!$E5, 0)</f>
        <v>0</v>
      </c>
      <c r="AE5" s="12">
        <f>IF(Mensal!AE$2&lt;=Mensal!$B$23,Diagnostico!$B4, IF(Mensal!AE$2&lt;=(Mensal!$B$23+Mensal!$C$23),Execução!$B4, IF(Mensal!AE$2&lt;=(Mensal!$B$23+Mensal!$C$23+Mensal!$D$23),Monitoramento!$B4,0)))</f>
        <v>0</v>
      </c>
      <c r="AF5" s="3">
        <f>IF(AE5&gt;0, AE5*'Base Salarial'!$E5, 0)</f>
        <v>0</v>
      </c>
      <c r="AG5" s="12">
        <f>IF(Mensal!AG$2&lt;=Mensal!$B$23,Diagnostico!$B4, IF(Mensal!AG$2&lt;=(Mensal!$B$23+Mensal!$C$23),Execução!$B4, IF(Mensal!AG$2&lt;=(Mensal!$B$23+Mensal!$C$23+Mensal!$D$23),Monitoramento!$B4,0)))</f>
        <v>0</v>
      </c>
      <c r="AH5" s="3">
        <f>IF(AG5&gt;0, AG5*'Base Salarial'!$E5, 0)</f>
        <v>0</v>
      </c>
      <c r="AI5" s="12">
        <f>IF(Mensal!AI$2&lt;=Mensal!$B$23,Diagnostico!$B4, IF(Mensal!AI$2&lt;=(Mensal!$B$23+Mensal!$C$23),Execução!$B4, IF(Mensal!AI$2&lt;=(Mensal!$B$23+Mensal!$C$23+Mensal!$D$23),Monitoramento!$B4,0)))</f>
        <v>0</v>
      </c>
      <c r="AJ5" s="3">
        <f>IF(AI5&gt;0, AI5*'Base Salarial'!$E5, 0)</f>
        <v>0</v>
      </c>
      <c r="AK5" s="12">
        <f>IF(Mensal!AK$2&lt;=Mensal!$B$23,Diagnostico!$B4, IF(Mensal!AK$2&lt;=(Mensal!$B$23+Mensal!$C$23),Execução!$B4, IF(Mensal!AK$2&lt;=(Mensal!$B$23+Mensal!$C$23+Mensal!$D$23),Monitoramento!$B4,0)))</f>
        <v>0</v>
      </c>
      <c r="AL5" s="3">
        <f>IF(AK5&gt;0, AK5*'Base Salarial'!$E5, 0)</f>
        <v>0</v>
      </c>
      <c r="AM5" s="12">
        <f>IF(Mensal!AM$2&lt;=Mensal!$B$23,Diagnostico!$B4, IF(Mensal!AM$2&lt;=(Mensal!$B$23+Mensal!$C$23),Execução!$B4, IF(Mensal!AM$2&lt;=(Mensal!$B$23+Mensal!$C$23+Mensal!$D$23),Monitoramento!$B4,0)))</f>
        <v>0</v>
      </c>
      <c r="AN5" s="3">
        <f>IF(AM5&gt;0, AM5*'Base Salarial'!$E5, 0)</f>
        <v>0</v>
      </c>
      <c r="AO5" s="12">
        <f>IF(Mensal!AO$2&lt;=Mensal!$B$23,Diagnostico!$B4, IF(Mensal!AO$2&lt;=(Mensal!$B$23+Mensal!$C$23),Execução!$B4, IF(Mensal!AO$2&lt;=(Mensal!$B$23+Mensal!$C$23+Mensal!$D$23),Monitoramento!$B4,0)))</f>
        <v>0</v>
      </c>
      <c r="AP5" s="3">
        <f>IF(AO5&gt;0, AO5*'Base Salarial'!$E5, 0)</f>
        <v>0</v>
      </c>
      <c r="AQ5" s="12">
        <f>IF(Mensal!AQ$2&lt;=Mensal!$B$23,Diagnostico!$B4, IF(Mensal!AQ$2&lt;=(Mensal!$B$23+Mensal!$C$23),Execução!$B4, IF(Mensal!AQ$2&lt;=(Mensal!$B$23+Mensal!$C$23+Mensal!$D$23),Monitoramento!$B4,0)))</f>
        <v>0</v>
      </c>
      <c r="AR5" s="3">
        <f>IF(AQ5&gt;0, AQ5*'Base Salarial'!$E5, 0)</f>
        <v>0</v>
      </c>
      <c r="AS5" s="12">
        <f>IF(Mensal!AS$2&lt;=Mensal!$B$23,Diagnostico!$B4, IF(Mensal!AS$2&lt;=(Mensal!$B$23+Mensal!$C$23),Execução!$B4, IF(Mensal!AS$2&lt;=(Mensal!$B$23+Mensal!$C$23+Mensal!$D$23),Monitoramento!$B4,0)))</f>
        <v>0</v>
      </c>
      <c r="AT5" s="3">
        <f>IF(AS5&gt;0, AS5*'Base Salarial'!$E5, 0)</f>
        <v>0</v>
      </c>
      <c r="AU5" s="12">
        <f>IF(Mensal!AU$2&lt;=Mensal!$B$23,Diagnostico!$B4, IF(Mensal!AU$2&lt;=(Mensal!$B$23+Mensal!$C$23),Execução!$B4, IF(Mensal!AU$2&lt;=(Mensal!$B$23+Mensal!$C$23+Mensal!$D$23),Monitoramento!$B4,0)))</f>
        <v>0</v>
      </c>
      <c r="AV5" s="3">
        <f>IF(AU5&gt;0, AU5*'Base Salarial'!$E5, 0)</f>
        <v>0</v>
      </c>
      <c r="AW5" s="12">
        <f>IF(Mensal!AW$2&lt;=Mensal!$B$23,Diagnostico!$B4, IF(Mensal!AW$2&lt;=(Mensal!$B$23+Mensal!$C$23),Execução!$B4, IF(Mensal!AW$2&lt;=(Mensal!$B$23+Mensal!$C$23+Mensal!$D$23),Monitoramento!$B4,0)))</f>
        <v>0</v>
      </c>
      <c r="AX5" s="3">
        <f>IF(AW5&gt;0, AW5*'Base Salarial'!$E5, 0)</f>
        <v>0</v>
      </c>
      <c r="AY5" s="12">
        <f>IF(Mensal!AY$2&lt;=Mensal!$B$23,Diagnostico!$B4, IF(Mensal!AY$2&lt;=(Mensal!$B$23+Mensal!$C$23),Execução!$B4, IF(Mensal!AY$2&lt;=(Mensal!$B$23+Mensal!$C$23+Mensal!$D$23),Monitoramento!$B4,0)))</f>
        <v>0</v>
      </c>
      <c r="AZ5" s="3">
        <f>IF(AY5&gt;0, AY5*'Base Salarial'!$E5, 0)</f>
        <v>0</v>
      </c>
      <c r="BA5" s="12">
        <f>IF(Mensal!BA$2&lt;=Mensal!$B$23,Diagnostico!$B4, IF(Mensal!BA$2&lt;=(Mensal!$B$23+Mensal!$C$23),Execução!$B4, IF(Mensal!BA$2&lt;=(Mensal!$B$23+Mensal!$C$23+Mensal!$D$23),Monitoramento!$B4,0)))</f>
        <v>0</v>
      </c>
      <c r="BB5" s="3">
        <f>IF(BA5&gt;0, BA5*'Base Salarial'!$E5, 0)</f>
        <v>0</v>
      </c>
      <c r="BC5" s="12">
        <f>IF(Mensal!BC$2&lt;=Mensal!$B$23,Diagnostico!$B4, IF(Mensal!BC$2&lt;=(Mensal!$B$23+Mensal!$C$23),Execução!$B4, IF(Mensal!BC$2&lt;=(Mensal!$B$23+Mensal!$C$23+Mensal!$D$23),Monitoramento!$B4,0)))</f>
        <v>0</v>
      </c>
      <c r="BD5" s="3">
        <f>IF(BC5&gt;0, BC5*'Base Salarial'!$E5, 0)</f>
        <v>0</v>
      </c>
      <c r="BE5" s="12">
        <f>IF(Mensal!BE$2&lt;=Mensal!$B$23,Diagnostico!$B4, IF(Mensal!BE$2&lt;=(Mensal!$B$23+Mensal!$C$23),Execução!$B4, IF(Mensal!BE$2&lt;=(Mensal!$B$23+Mensal!$C$23+Mensal!$D$23),Monitoramento!$B4,0)))</f>
        <v>0</v>
      </c>
      <c r="BF5" s="3">
        <f>IF(BE5&gt;0, BE5*'Base Salarial'!$E5, 0)</f>
        <v>0</v>
      </c>
      <c r="BG5" s="12">
        <f>IF(Mensal!BG$2&lt;=Mensal!$B$23,Diagnostico!$B4, IF(Mensal!BG$2&lt;=(Mensal!$B$23+Mensal!$C$23),Execução!$B4, IF(Mensal!BG$2&lt;=(Mensal!$B$23+Mensal!$C$23+Mensal!$D$23),Monitoramento!$B4,0)))</f>
        <v>0</v>
      </c>
      <c r="BH5" s="3">
        <f>IF(BG5&gt;0, BG5*'Base Salarial'!$E5, 0)</f>
        <v>0</v>
      </c>
      <c r="BI5" s="12">
        <f>IF(Mensal!BI$2&lt;=Mensal!$B$23,Diagnostico!$B4, IF(Mensal!BI$2&lt;=(Mensal!$B$23+Mensal!$C$23),Execução!$B4, IF(Mensal!BI$2&lt;=(Mensal!$B$23+Mensal!$C$23+Mensal!$D$23),Monitoramento!$B4,0)))</f>
        <v>0</v>
      </c>
      <c r="BJ5" s="3">
        <f>IF(BI5&gt;0, BI5*'Base Salarial'!$E5, 0)</f>
        <v>0</v>
      </c>
      <c r="BK5" s="12">
        <f>IF(Mensal!BK$2&lt;=Mensal!$B$23,Diagnostico!$B4, IF(Mensal!BK$2&lt;=(Mensal!$B$23+Mensal!$C$23),Execução!$B4, IF(Mensal!BK$2&lt;=(Mensal!$B$23+Mensal!$C$23+Mensal!$D$23),Monitoramento!$B4,0)))</f>
        <v>0</v>
      </c>
      <c r="BL5" s="3">
        <f>IF(BK5&gt;0, BK5*'Base Salarial'!$E5, 0)</f>
        <v>0</v>
      </c>
      <c r="BM5" s="12">
        <f>IF(Mensal!BM$2&lt;=Mensal!$B$23,Diagnostico!$B4, IF(Mensal!BM$2&lt;=(Mensal!$B$23+Mensal!$C$23),Execução!$B4, IF(Mensal!BM$2&lt;=(Mensal!$B$23+Mensal!$C$23+Mensal!$D$23),Monitoramento!$B4,0)))</f>
        <v>0</v>
      </c>
      <c r="BN5" s="3">
        <f>IF(BM5&gt;0, BM5*'Base Salarial'!$E5, 0)</f>
        <v>0</v>
      </c>
      <c r="BO5" s="12">
        <f>IF(Mensal!BO$2&lt;=Mensal!$B$23,Diagnostico!$B4, IF(Mensal!BO$2&lt;=(Mensal!$B$23+Mensal!$C$23),Execução!$B4, IF(Mensal!BO$2&lt;=(Mensal!$B$23+Mensal!$C$23+Mensal!$D$23),Monitoramento!$B4,0)))</f>
        <v>0</v>
      </c>
      <c r="BP5" s="3">
        <f>IF(BO5&gt;0, BO5*'Base Salarial'!$E5, 0)</f>
        <v>0</v>
      </c>
      <c r="BQ5" s="12">
        <f>IF(Mensal!BQ$2&lt;=Mensal!$B$23,Diagnostico!$B4, IF(Mensal!BQ$2&lt;=(Mensal!$B$23+Mensal!$C$23),Execução!$B4, IF(Mensal!BQ$2&lt;=(Mensal!$B$23+Mensal!$C$23+Mensal!$D$23),Monitoramento!$B4,0)))</f>
        <v>0</v>
      </c>
      <c r="BR5" s="3">
        <f>IF(BQ5&gt;0, BQ5*'Base Salarial'!$E5, 0)</f>
        <v>0</v>
      </c>
      <c r="BS5" s="12">
        <f>IF(Mensal!BS$2&lt;=Mensal!$B$23,Diagnostico!$B4, IF(Mensal!BS$2&lt;=(Mensal!$B$23+Mensal!$C$23),Execução!$B4, IF(Mensal!BS$2&lt;=(Mensal!$B$23+Mensal!$C$23+Mensal!$D$23),Monitoramento!$B4,0)))</f>
        <v>0</v>
      </c>
      <c r="BT5" s="3">
        <f>IF(BS5&gt;0, BS5*'Base Salarial'!$E5, 0)</f>
        <v>0</v>
      </c>
      <c r="BU5" s="12">
        <f>IF(Mensal!BU$2&lt;=Mensal!$B$23,Diagnostico!$B4, IF(Mensal!BU$2&lt;=(Mensal!$B$23+Mensal!$C$23),Execução!$B4, IF(Mensal!BU$2&lt;=(Mensal!$B$23+Mensal!$C$23+Mensal!$D$23),Monitoramento!$B4,0)))</f>
        <v>0</v>
      </c>
      <c r="BV5" s="3">
        <f>IF(BU5&gt;0, BU5*'Base Salarial'!$E5, 0)</f>
        <v>0</v>
      </c>
      <c r="BW5" s="12">
        <f>IF(Mensal!BW$2&lt;=Mensal!$B$23,Diagnostico!$B4, IF(Mensal!BW$2&lt;=(Mensal!$B$23+Mensal!$C$23),Execução!$B4, IF(Mensal!BW$2&lt;=(Mensal!$B$23+Mensal!$C$23+Mensal!$D$23),Monitoramento!$B4,0)))</f>
        <v>0</v>
      </c>
      <c r="BX5" s="3">
        <f>IF(BW5&gt;0, BW5*'Base Salarial'!$E5, 0)</f>
        <v>0</v>
      </c>
      <c r="BY5" s="12">
        <f>IF(Mensal!BY$2&lt;=Mensal!$B$23,Diagnostico!$B4, IF(Mensal!BY$2&lt;=(Mensal!$B$23+Mensal!$C$23),Execução!$B4, IF(Mensal!BY$2&lt;=(Mensal!$B$23+Mensal!$C$23+Mensal!$D$23),Monitoramento!$B4,0)))</f>
        <v>0</v>
      </c>
      <c r="BZ5" s="3">
        <f>IF(BY5&gt;0, BY5*'Base Salarial'!$E5, 0)</f>
        <v>0</v>
      </c>
      <c r="CA5" s="12">
        <f>IF(Mensal!CA$2&lt;=Mensal!$B$23,Diagnostico!$B4, IF(Mensal!CA$2&lt;=(Mensal!$B$23+Mensal!$C$23),Execução!$B4, IF(Mensal!CA$2&lt;=(Mensal!$B$23+Mensal!$C$23+Mensal!$D$23),Monitoramento!$B4,0)))</f>
        <v>0</v>
      </c>
      <c r="CB5" s="3">
        <f>IF(CA5&gt;0, CA5*'Base Salarial'!$E5, 0)</f>
        <v>0</v>
      </c>
      <c r="CC5" s="12">
        <f>IF(Mensal!CC$2&lt;=Mensal!$B$23,Diagnostico!$B4, IF(Mensal!CC$2&lt;=(Mensal!$B$23+Mensal!$C$23),Execução!$B4, IF(Mensal!CC$2&lt;=(Mensal!$B$23+Mensal!$C$23+Mensal!$D$23),Monitoramento!$B4,0)))</f>
        <v>0</v>
      </c>
      <c r="CD5" s="3">
        <f>IF(CC5&gt;0, CC5*'Base Salarial'!$E5, 0)</f>
        <v>0</v>
      </c>
      <c r="CE5" s="12">
        <f>IF(Mensal!CE$2&lt;=Mensal!$B$23,Diagnostico!$B4, IF(Mensal!CE$2&lt;=(Mensal!$B$23+Mensal!$C$23),Execução!$B4, IF(Mensal!CE$2&lt;=(Mensal!$B$23+Mensal!$C$23+Mensal!$D$23),Monitoramento!$B4,0)))</f>
        <v>0</v>
      </c>
      <c r="CF5" s="3">
        <f>IF(CE5&gt;0, CE5*'Base Salarial'!$E5, 0)</f>
        <v>0</v>
      </c>
      <c r="CG5" s="12">
        <f>IF(Mensal!CG$2&lt;=Mensal!$B$23,Diagnostico!$B4, IF(Mensal!CG$2&lt;=(Mensal!$B$23+Mensal!$C$23),Execução!$B4, IF(Mensal!CG$2&lt;=(Mensal!$B$23+Mensal!$C$23+Mensal!$D$23),Monitoramento!$B4,0)))</f>
        <v>0</v>
      </c>
      <c r="CH5" s="3">
        <f>IF(CG5&gt;0, CG5*'Base Salarial'!$E5, 0)</f>
        <v>0</v>
      </c>
      <c r="CI5" s="12">
        <f>IF(Mensal!CI$2&lt;=Mensal!$B$23,Diagnostico!$B4, IF(Mensal!CI$2&lt;=(Mensal!$B$23+Mensal!$C$23),Execução!$B4, IF(Mensal!CI$2&lt;=(Mensal!$B$23+Mensal!$C$23+Mensal!$D$23),Monitoramento!$B4,0)))</f>
        <v>0</v>
      </c>
      <c r="CJ5" s="3">
        <f>IF(CI5&gt;0, CI5*'Base Salarial'!$E5, 0)</f>
        <v>0</v>
      </c>
      <c r="CK5" s="12">
        <f>IF(Mensal!CK$2&lt;=Mensal!$B$23,Diagnostico!$B4, IF(Mensal!CK$2&lt;=(Mensal!$B$23+Mensal!$C$23),Execução!$B4, IF(Mensal!CK$2&lt;=(Mensal!$B$23+Mensal!$C$23+Mensal!$D$23),Monitoramento!$B4,0)))</f>
        <v>0</v>
      </c>
      <c r="CL5" s="3">
        <f>IF(CK5&gt;0, CK5*'Base Salarial'!$E5, 0)</f>
        <v>0</v>
      </c>
      <c r="CM5" s="12">
        <f>IF(Mensal!CM$2&lt;=Mensal!$B$23,Diagnostico!$B4, IF(Mensal!CM$2&lt;=(Mensal!$B$23+Mensal!$C$23),Execução!$B4, IF(Mensal!CM$2&lt;=(Mensal!$B$23+Mensal!$C$23+Mensal!$D$23),Monitoramento!$B4,0)))</f>
        <v>0</v>
      </c>
      <c r="CN5" s="3">
        <f>IF(CM5&gt;0, CM5*'Base Salarial'!$E5, 0)</f>
        <v>0</v>
      </c>
      <c r="CO5" s="12">
        <f>IF(Mensal!CO$2&lt;=Mensal!$B$23,Diagnostico!$B4, IF(Mensal!CO$2&lt;=(Mensal!$B$23+Mensal!$C$23),Execução!$B4, IF(Mensal!CO$2&lt;=(Mensal!$B$23+Mensal!$C$23+Mensal!$D$23),Monitoramento!$B4,0)))</f>
        <v>0</v>
      </c>
      <c r="CP5" s="3">
        <f>IF(CO5&gt;0, CO5*'Base Salarial'!$E5, 0)</f>
        <v>0</v>
      </c>
      <c r="CQ5" s="12">
        <f>IF(Mensal!CQ$2&lt;=Mensal!$B$23,Diagnostico!$B4, IF(Mensal!CQ$2&lt;=(Mensal!$B$23+Mensal!$C$23),Execução!$B4, IF(Mensal!CQ$2&lt;=(Mensal!$B$23+Mensal!$C$23+Mensal!$D$23),Monitoramento!$B4,0)))</f>
        <v>0</v>
      </c>
      <c r="CR5" s="3">
        <f>IF(CQ5&gt;0, CQ5*'Base Salarial'!$E5, 0)</f>
        <v>0</v>
      </c>
      <c r="CS5" s="12">
        <f>IF(Mensal!CS$2&lt;=Mensal!$B$23,Diagnostico!$B4, IF(Mensal!CS$2&lt;=(Mensal!$B$23+Mensal!$C$23),Execução!$B4, IF(Mensal!CS$2&lt;=(Mensal!$B$23+Mensal!$C$23+Mensal!$D$23),Monitoramento!$B4,0)))</f>
        <v>0</v>
      </c>
      <c r="CT5" s="3">
        <f>IF(CS5&gt;0, CS5*'Base Salarial'!$E5, 0)</f>
        <v>0</v>
      </c>
      <c r="CU5" s="12">
        <f>IF(Mensal!CU$2&lt;=Mensal!$B$23,Diagnostico!$B4, IF(Mensal!CU$2&lt;=(Mensal!$B$23+Mensal!$C$23),Execução!$B4, IF(Mensal!CU$2&lt;=(Mensal!$B$23+Mensal!$C$23+Mensal!$D$23),Monitoramento!$B4,0)))</f>
        <v>0</v>
      </c>
      <c r="CV5" s="3">
        <f>IF(CU5&gt;0, CU5*'Base Salarial'!$E5, 0)</f>
        <v>0</v>
      </c>
      <c r="CW5" s="12">
        <f>IF(Mensal!CW$2&lt;=Mensal!$B$23,Diagnostico!$B4, IF(Mensal!CW$2&lt;=(Mensal!$B$23+Mensal!$C$23),Execução!$B4, IF(Mensal!CW$2&lt;=(Mensal!$B$23+Mensal!$C$23+Mensal!$D$23),Monitoramento!$B4,0)))</f>
        <v>0</v>
      </c>
      <c r="CX5" s="3">
        <f>IF(CW5&gt;0, CW5*'Base Salarial'!$E5, 0)</f>
        <v>0</v>
      </c>
      <c r="CY5" s="12">
        <f>IF(Mensal!CY$2&lt;=Mensal!$B$23,Diagnostico!$B4, IF(Mensal!CY$2&lt;=(Mensal!$B$23+Mensal!$C$23),Execução!$B4, IF(Mensal!CY$2&lt;=(Mensal!$B$23+Mensal!$C$23+Mensal!$D$23),Monitoramento!$B4,0)))</f>
        <v>0</v>
      </c>
      <c r="CZ5" s="3">
        <f>IF(CY5&gt;0, CY5*'Base Salarial'!$E5, 0)</f>
        <v>0</v>
      </c>
      <c r="DA5" s="12">
        <f>IF(Mensal!DA$2&lt;=Mensal!$B$23,Diagnostico!$B4, IF(Mensal!DA$2&lt;=(Mensal!$B$23+Mensal!$C$23),Execução!$B4, IF(Mensal!DA$2&lt;=(Mensal!$B$23+Mensal!$C$23+Mensal!$D$23),Monitoramento!$B4,0)))</f>
        <v>0</v>
      </c>
      <c r="DB5" s="3">
        <f>IF(DA5&gt;0, DA5*'Base Salarial'!$E5, 0)</f>
        <v>0</v>
      </c>
      <c r="DC5" s="12">
        <f>IF(Mensal!DC$2&lt;=Mensal!$B$23,Diagnostico!$B4, IF(Mensal!DC$2&lt;=(Mensal!$B$23+Mensal!$C$23),Execução!$B4, IF(Mensal!DC$2&lt;=(Mensal!$B$23+Mensal!$C$23+Mensal!$D$23),Monitoramento!$B4,0)))</f>
        <v>0</v>
      </c>
      <c r="DD5" s="3">
        <f>IF(DC5&gt;0, DC5*'Base Salarial'!$E5, 0)</f>
        <v>0</v>
      </c>
      <c r="DE5" s="12">
        <f>IF(Mensal!DE$2&lt;=Mensal!$B$23,Diagnostico!$B4, IF(Mensal!DE$2&lt;=(Mensal!$B$23+Mensal!$C$23),Execução!$B4, IF(Mensal!DE$2&lt;=(Mensal!$B$23+Mensal!$C$23+Mensal!$D$23),Monitoramento!$B4,0)))</f>
        <v>0</v>
      </c>
      <c r="DF5" s="3">
        <f>IF(DE5&gt;0, DE5*'Base Salarial'!$E5, 0)</f>
        <v>0</v>
      </c>
      <c r="DG5" s="12">
        <f>IF(Mensal!DG$2&lt;=Mensal!$B$23,Diagnostico!$B4, IF(Mensal!DG$2&lt;=(Mensal!$B$23+Mensal!$C$23),Execução!$B4, IF(Mensal!DG$2&lt;=(Mensal!$B$23+Mensal!$C$23+Mensal!$D$23),Monitoramento!$B4,0)))</f>
        <v>0</v>
      </c>
      <c r="DH5" s="3">
        <f>IF(DG5&gt;0, DG5*'Base Salarial'!$E5, 0)</f>
        <v>0</v>
      </c>
      <c r="DI5" s="12">
        <f>IF(Mensal!DI$2&lt;=Mensal!$B$23,Diagnostico!$B4, IF(Mensal!DI$2&lt;=(Mensal!$B$23+Mensal!$C$23),Execução!$B4, IF(Mensal!DI$2&lt;=(Mensal!$B$23+Mensal!$C$23+Mensal!$D$23),Monitoramento!$B4,0)))</f>
        <v>0</v>
      </c>
      <c r="DJ5" s="3">
        <f>IF(DI5&gt;0, DI5*'Base Salarial'!$E5, 0)</f>
        <v>0</v>
      </c>
      <c r="DK5" s="12">
        <f>IF(Mensal!DK$2&lt;=Mensal!$B$23,Diagnostico!$B4, IF(Mensal!DK$2&lt;=(Mensal!$B$23+Mensal!$C$23),Execução!$B4, IF(Mensal!DK$2&lt;=(Mensal!$B$23+Mensal!$C$23+Mensal!$D$23),Monitoramento!$B4,0)))</f>
        <v>0</v>
      </c>
      <c r="DL5" s="3">
        <f>IF(DK5&gt;0, DK5*'Base Salarial'!$E5, 0)</f>
        <v>0</v>
      </c>
      <c r="DM5" s="12">
        <f>IF(Mensal!DM$2&lt;=Mensal!$B$23,Diagnostico!$B4, IF(Mensal!DM$2&lt;=(Mensal!$B$23+Mensal!$C$23),Execução!$B4, IF(Mensal!DM$2&lt;=(Mensal!$B$23+Mensal!$C$23+Mensal!$D$23),Monitoramento!$B4,0)))</f>
        <v>0</v>
      </c>
      <c r="DN5" s="3">
        <f>IF(DM5&gt;0, DM5*'Base Salarial'!$E5, 0)</f>
        <v>0</v>
      </c>
      <c r="DO5" s="12">
        <f>IF(Mensal!DO$2&lt;=Mensal!$B$23,Diagnostico!$B4, IF(Mensal!DO$2&lt;=(Mensal!$B$23+Mensal!$C$23),Execução!$B4, IF(Mensal!DO$2&lt;=(Mensal!$B$23+Mensal!$C$23+Mensal!$D$23),Monitoramento!$B4,0)))</f>
        <v>0</v>
      </c>
      <c r="DP5" s="3">
        <f>IF(DO5&gt;0, DO5*'Base Salarial'!$E5, 0)</f>
        <v>0</v>
      </c>
      <c r="DQ5" s="12">
        <f>IF(Mensal!DQ$2&lt;=Mensal!$B$23,Diagnostico!$B4, IF(Mensal!DQ$2&lt;=(Mensal!$B$23+Mensal!$C$23),Execução!$B4, IF(Mensal!DQ$2&lt;=(Mensal!$B$23+Mensal!$C$23+Mensal!$D$23),Monitoramento!$B4,0)))</f>
        <v>0</v>
      </c>
      <c r="DR5" s="3">
        <f>IF(DQ5&gt;0, DQ5*'Base Salarial'!$E5, 0)</f>
        <v>0</v>
      </c>
      <c r="DS5" s="12">
        <f>IF(Mensal!DS$2&lt;=Mensal!$B$23,Diagnostico!$B4, IF(Mensal!DS$2&lt;=(Mensal!$B$23+Mensal!$C$23),Execução!$B4, IF(Mensal!DS$2&lt;=(Mensal!$B$23+Mensal!$C$23+Mensal!$D$23),Monitoramento!$B4,0)))</f>
        <v>0</v>
      </c>
      <c r="DT5" s="3">
        <f>IF(DS5&gt;0, DS5*'Base Salarial'!$E5, 0)</f>
        <v>0</v>
      </c>
      <c r="DU5" s="12">
        <f>IF(Mensal!DU$2&lt;=Mensal!$B$23,Diagnostico!$B4, IF(Mensal!DU$2&lt;=(Mensal!$B$23+Mensal!$C$23),Execução!$B4, IF(Mensal!DU$2&lt;=(Mensal!$B$23+Mensal!$C$23+Mensal!$D$23),Monitoramento!$B4,0)))</f>
        <v>0</v>
      </c>
      <c r="DV5" s="22">
        <f>IF(DU5&gt;0, DU5*'Base Salarial'!$E5, 0)</f>
        <v>0</v>
      </c>
    </row>
    <row r="6" spans="1:127">
      <c r="A6" s="215" t="s">
        <v>51</v>
      </c>
      <c r="B6" s="216"/>
      <c r="C6" s="216"/>
      <c r="D6" s="217"/>
      <c r="E6" s="5"/>
      <c r="F6" s="46">
        <f t="shared" si="58"/>
        <v>0</v>
      </c>
      <c r="G6" s="21">
        <f>IF(Mensal!G$2&lt;=Mensal!$B$23,Diagnostico!$B5, IF(Mensal!G$2&lt;=(Mensal!$B$23+Mensal!$C$23),Execução!$B5, IF(Mensal!G$2&lt;=(Mensal!$B$23+Mensal!$C$23+Mensal!$D$23),Monitoramento!$B5,0)))</f>
        <v>0</v>
      </c>
      <c r="H6" s="3">
        <f>IF(G6&gt;0, G6*'Base Salarial'!$E6, 0)</f>
        <v>0</v>
      </c>
      <c r="I6" s="12">
        <f>IF(Mensal!I$2&lt;=Mensal!$B$23,Diagnostico!$B5, IF(Mensal!I$2&lt;=(Mensal!$B$23+Mensal!$C$23),Execução!$B5, IF(Mensal!I$2&lt;=(Mensal!$B$23+Mensal!$C$23+Mensal!$D$23),Monitoramento!$B5,0)))</f>
        <v>0</v>
      </c>
      <c r="J6" s="3">
        <f>IF(I6&gt;0, I6*'Base Salarial'!$E6, 0)</f>
        <v>0</v>
      </c>
      <c r="K6" s="12">
        <f>IF(Mensal!K$2&lt;=Mensal!$B$23,Diagnostico!$B5, IF(Mensal!K$2&lt;=(Mensal!$B$23+Mensal!$C$23),Execução!$B5, IF(Mensal!K$2&lt;=(Mensal!$B$23+Mensal!$C$23+Mensal!$D$23),Monitoramento!$B5,0)))</f>
        <v>0</v>
      </c>
      <c r="L6" s="22">
        <f>IF(K6&gt;0, K6*'Base Salarial'!$E6, 0)</f>
        <v>0</v>
      </c>
      <c r="M6" s="21">
        <f>IF(Mensal!M$2&lt;=Mensal!$B$23,Diagnostico!$B5, IF(Mensal!M$2&lt;=(Mensal!$B$23+Mensal!$C$23),Execução!$B5, IF(Mensal!M$2&lt;=(Mensal!$B$23+Mensal!$C$23+Mensal!$D$23),Monitoramento!$B5,0)))</f>
        <v>0</v>
      </c>
      <c r="N6" s="3">
        <f>IF(M6&gt;0, M6*'Base Salarial'!$E6, 0)</f>
        <v>0</v>
      </c>
      <c r="O6" s="12">
        <f>IF(Mensal!O$2&lt;=Mensal!$B$23,Diagnostico!$B5, IF(Mensal!O$2&lt;=(Mensal!$B$23+Mensal!$C$23),Execução!$B5, IF(Mensal!O$2&lt;=(Mensal!$B$23+Mensal!$C$23+Mensal!$D$23),Monitoramento!$B5,0)))</f>
        <v>0</v>
      </c>
      <c r="P6" s="3">
        <f>IF(O6&gt;0, O6*'Base Salarial'!$E6, 0)</f>
        <v>0</v>
      </c>
      <c r="Q6" s="12">
        <f>IF(Mensal!Q$2&lt;=Mensal!$B$23,Diagnostico!$B5, IF(Mensal!Q$2&lt;=(Mensal!$B$23+Mensal!$C$23),Execução!$B5, IF(Mensal!Q$2&lt;=(Mensal!$B$23+Mensal!$C$23+Mensal!$D$23),Monitoramento!$B5,0)))</f>
        <v>0</v>
      </c>
      <c r="R6" s="3">
        <f>IF(Q6&gt;0, Q6*'Base Salarial'!$E6, 0)</f>
        <v>0</v>
      </c>
      <c r="S6" s="12">
        <f>IF(Mensal!S$2&lt;=Mensal!$B$23,Diagnostico!$B5, IF(Mensal!S$2&lt;=(Mensal!$B$23+Mensal!$C$23),Execução!$B5, IF(Mensal!S$2&lt;=(Mensal!$B$23+Mensal!$C$23+Mensal!$D$23),Monitoramento!$B5,0)))</f>
        <v>0</v>
      </c>
      <c r="T6" s="3">
        <f>IF(S6&gt;0, S6*'Base Salarial'!$E6, 0)</f>
        <v>0</v>
      </c>
      <c r="U6" s="12">
        <f>IF(Mensal!U$2&lt;=Mensal!$B$23,Diagnostico!$B5, IF(Mensal!U$2&lt;=(Mensal!$B$23+Mensal!$C$23),Execução!$B5, IF(Mensal!U$2&lt;=(Mensal!$B$23+Mensal!$C$23+Mensal!$D$23),Monitoramento!$B5,0)))</f>
        <v>0</v>
      </c>
      <c r="V6" s="3">
        <f>IF(U6&gt;0, U6*'Base Salarial'!$E6, 0)</f>
        <v>0</v>
      </c>
      <c r="W6" s="12">
        <f>IF(Mensal!W$2&lt;=Mensal!$B$23,Diagnostico!$B5, IF(Mensal!W$2&lt;=(Mensal!$B$23+Mensal!$C$23),Execução!$B5, IF(Mensal!W$2&lt;=(Mensal!$B$23+Mensal!$C$23+Mensal!$D$23),Monitoramento!$B5,0)))</f>
        <v>0</v>
      </c>
      <c r="X6" s="3">
        <f>IF(W6&gt;0, W6*'Base Salarial'!$E6, 0)</f>
        <v>0</v>
      </c>
      <c r="Y6" s="12">
        <f>IF(Mensal!Y$2&lt;=Mensal!$B$23,Diagnostico!$B5, IF(Mensal!Y$2&lt;=(Mensal!$B$23+Mensal!$C$23),Execução!$B5, IF(Mensal!Y$2&lt;=(Mensal!$B$23+Mensal!$C$23+Mensal!$D$23),Monitoramento!$B5,0)))</f>
        <v>0</v>
      </c>
      <c r="Z6" s="3">
        <f>IF(Y6&gt;0, Y6*'Base Salarial'!$E6, 0)</f>
        <v>0</v>
      </c>
      <c r="AA6" s="12">
        <f>IF(Mensal!AA$2&lt;=Mensal!$B$23,Diagnostico!$B5, IF(Mensal!AA$2&lt;=(Mensal!$B$23+Mensal!$C$23),Execução!$B5, IF(Mensal!AA$2&lt;=(Mensal!$B$23+Mensal!$C$23+Mensal!$D$23),Monitoramento!$B5,0)))</f>
        <v>0</v>
      </c>
      <c r="AB6" s="3">
        <f>IF(AA6&gt;0, AA6*'Base Salarial'!$E6, 0)</f>
        <v>0</v>
      </c>
      <c r="AC6" s="12">
        <f>IF(Mensal!AC$2&lt;=Mensal!$B$23,Diagnostico!$B5, IF(Mensal!AC$2&lt;=(Mensal!$B$23+Mensal!$C$23),Execução!$B5, IF(Mensal!AC$2&lt;=(Mensal!$B$23+Mensal!$C$23+Mensal!$D$23),Monitoramento!$B5,0)))</f>
        <v>0</v>
      </c>
      <c r="AD6" s="22">
        <f>IF(AC6&gt;0, AC6*'Base Salarial'!$E6, 0)</f>
        <v>0</v>
      </c>
      <c r="AE6" s="12">
        <f>IF(Mensal!AE$2&lt;=Mensal!$B$23,Diagnostico!$B5, IF(Mensal!AE$2&lt;=(Mensal!$B$23+Mensal!$C$23),Execução!$B5, IF(Mensal!AE$2&lt;=(Mensal!$B$23+Mensal!$C$23+Mensal!$D$23),Monitoramento!$B5,0)))</f>
        <v>0</v>
      </c>
      <c r="AF6" s="3">
        <f>IF(AE6&gt;0, AE6*'Base Salarial'!$E6, 0)</f>
        <v>0</v>
      </c>
      <c r="AG6" s="12">
        <f>IF(Mensal!AG$2&lt;=Mensal!$B$23,Diagnostico!$B5, IF(Mensal!AG$2&lt;=(Mensal!$B$23+Mensal!$C$23),Execução!$B5, IF(Mensal!AG$2&lt;=(Mensal!$B$23+Mensal!$C$23+Mensal!$D$23),Monitoramento!$B5,0)))</f>
        <v>0</v>
      </c>
      <c r="AH6" s="3">
        <f>IF(AG6&gt;0, AG6*'Base Salarial'!$E6, 0)</f>
        <v>0</v>
      </c>
      <c r="AI6" s="12">
        <f>IF(Mensal!AI$2&lt;=Mensal!$B$23,Diagnostico!$B5, IF(Mensal!AI$2&lt;=(Mensal!$B$23+Mensal!$C$23),Execução!$B5, IF(Mensal!AI$2&lt;=(Mensal!$B$23+Mensal!$C$23+Mensal!$D$23),Monitoramento!$B5,0)))</f>
        <v>0</v>
      </c>
      <c r="AJ6" s="3">
        <f>IF(AI6&gt;0, AI6*'Base Salarial'!$E6, 0)</f>
        <v>0</v>
      </c>
      <c r="AK6" s="12">
        <f>IF(Mensal!AK$2&lt;=Mensal!$B$23,Diagnostico!$B5, IF(Mensal!AK$2&lt;=(Mensal!$B$23+Mensal!$C$23),Execução!$B5, IF(Mensal!AK$2&lt;=(Mensal!$B$23+Mensal!$C$23+Mensal!$D$23),Monitoramento!$B5,0)))</f>
        <v>0</v>
      </c>
      <c r="AL6" s="3">
        <f>IF(AK6&gt;0, AK6*'Base Salarial'!$E6, 0)</f>
        <v>0</v>
      </c>
      <c r="AM6" s="12">
        <f>IF(Mensal!AM$2&lt;=Mensal!$B$23,Diagnostico!$B5, IF(Mensal!AM$2&lt;=(Mensal!$B$23+Mensal!$C$23),Execução!$B5, IF(Mensal!AM$2&lt;=(Mensal!$B$23+Mensal!$C$23+Mensal!$D$23),Monitoramento!$B5,0)))</f>
        <v>0</v>
      </c>
      <c r="AN6" s="3">
        <f>IF(AM6&gt;0, AM6*'Base Salarial'!$E6, 0)</f>
        <v>0</v>
      </c>
      <c r="AO6" s="12">
        <f>IF(Mensal!AO$2&lt;=Mensal!$B$23,Diagnostico!$B5, IF(Mensal!AO$2&lt;=(Mensal!$B$23+Mensal!$C$23),Execução!$B5, IF(Mensal!AO$2&lt;=(Mensal!$B$23+Mensal!$C$23+Mensal!$D$23),Monitoramento!$B5,0)))</f>
        <v>0</v>
      </c>
      <c r="AP6" s="3">
        <f>IF(AO6&gt;0, AO6*'Base Salarial'!$E6, 0)</f>
        <v>0</v>
      </c>
      <c r="AQ6" s="12">
        <f>IF(Mensal!AQ$2&lt;=Mensal!$B$23,Diagnostico!$B5, IF(Mensal!AQ$2&lt;=(Mensal!$B$23+Mensal!$C$23),Execução!$B5, IF(Mensal!AQ$2&lt;=(Mensal!$B$23+Mensal!$C$23+Mensal!$D$23),Monitoramento!$B5,0)))</f>
        <v>0</v>
      </c>
      <c r="AR6" s="3">
        <f>IF(AQ6&gt;0, AQ6*'Base Salarial'!$E6, 0)</f>
        <v>0</v>
      </c>
      <c r="AS6" s="12">
        <f>IF(Mensal!AS$2&lt;=Mensal!$B$23,Diagnostico!$B5, IF(Mensal!AS$2&lt;=(Mensal!$B$23+Mensal!$C$23),Execução!$B5, IF(Mensal!AS$2&lt;=(Mensal!$B$23+Mensal!$C$23+Mensal!$D$23),Monitoramento!$B5,0)))</f>
        <v>0</v>
      </c>
      <c r="AT6" s="3">
        <f>IF(AS6&gt;0, AS6*'Base Salarial'!$E6, 0)</f>
        <v>0</v>
      </c>
      <c r="AU6" s="12">
        <f>IF(Mensal!AU$2&lt;=Mensal!$B$23,Diagnostico!$B5, IF(Mensal!AU$2&lt;=(Mensal!$B$23+Mensal!$C$23),Execução!$B5, IF(Mensal!AU$2&lt;=(Mensal!$B$23+Mensal!$C$23+Mensal!$D$23),Monitoramento!$B5,0)))</f>
        <v>0</v>
      </c>
      <c r="AV6" s="3">
        <f>IF(AU6&gt;0, AU6*'Base Salarial'!$E6, 0)</f>
        <v>0</v>
      </c>
      <c r="AW6" s="12">
        <f>IF(Mensal!AW$2&lt;=Mensal!$B$23,Diagnostico!$B5, IF(Mensal!AW$2&lt;=(Mensal!$B$23+Mensal!$C$23),Execução!$B5, IF(Mensal!AW$2&lt;=(Mensal!$B$23+Mensal!$C$23+Mensal!$D$23),Monitoramento!$B5,0)))</f>
        <v>0</v>
      </c>
      <c r="AX6" s="3">
        <f>IF(AW6&gt;0, AW6*'Base Salarial'!$E6, 0)</f>
        <v>0</v>
      </c>
      <c r="AY6" s="12">
        <f>IF(Mensal!AY$2&lt;=Mensal!$B$23,Diagnostico!$B5, IF(Mensal!AY$2&lt;=(Mensal!$B$23+Mensal!$C$23),Execução!$B5, IF(Mensal!AY$2&lt;=(Mensal!$B$23+Mensal!$C$23+Mensal!$D$23),Monitoramento!$B5,0)))</f>
        <v>0</v>
      </c>
      <c r="AZ6" s="3">
        <f>IF(AY6&gt;0, AY6*'Base Salarial'!$E6, 0)</f>
        <v>0</v>
      </c>
      <c r="BA6" s="12">
        <f>IF(Mensal!BA$2&lt;=Mensal!$B$23,Diagnostico!$B5, IF(Mensal!BA$2&lt;=(Mensal!$B$23+Mensal!$C$23),Execução!$B5, IF(Mensal!BA$2&lt;=(Mensal!$B$23+Mensal!$C$23+Mensal!$D$23),Monitoramento!$B5,0)))</f>
        <v>0</v>
      </c>
      <c r="BB6" s="3">
        <f>IF(BA6&gt;0, BA6*'Base Salarial'!$E6, 0)</f>
        <v>0</v>
      </c>
      <c r="BC6" s="12">
        <f>IF(Mensal!BC$2&lt;=Mensal!$B$23,Diagnostico!$B5, IF(Mensal!BC$2&lt;=(Mensal!$B$23+Mensal!$C$23),Execução!$B5, IF(Mensal!BC$2&lt;=(Mensal!$B$23+Mensal!$C$23+Mensal!$D$23),Monitoramento!$B5,0)))</f>
        <v>0</v>
      </c>
      <c r="BD6" s="3">
        <f>IF(BC6&gt;0, BC6*'Base Salarial'!$E6, 0)</f>
        <v>0</v>
      </c>
      <c r="BE6" s="12">
        <f>IF(Mensal!BE$2&lt;=Mensal!$B$23,Diagnostico!$B5, IF(Mensal!BE$2&lt;=(Mensal!$B$23+Mensal!$C$23),Execução!$B5, IF(Mensal!BE$2&lt;=(Mensal!$B$23+Mensal!$C$23+Mensal!$D$23),Monitoramento!$B5,0)))</f>
        <v>0</v>
      </c>
      <c r="BF6" s="3">
        <f>IF(BE6&gt;0, BE6*'Base Salarial'!$E6, 0)</f>
        <v>0</v>
      </c>
      <c r="BG6" s="12">
        <f>IF(Mensal!BG$2&lt;=Mensal!$B$23,Diagnostico!$B5, IF(Mensal!BG$2&lt;=(Mensal!$B$23+Mensal!$C$23),Execução!$B5, IF(Mensal!BG$2&lt;=(Mensal!$B$23+Mensal!$C$23+Mensal!$D$23),Monitoramento!$B5,0)))</f>
        <v>0</v>
      </c>
      <c r="BH6" s="3">
        <f>IF(BG6&gt;0, BG6*'Base Salarial'!$E6, 0)</f>
        <v>0</v>
      </c>
      <c r="BI6" s="12">
        <f>IF(Mensal!BI$2&lt;=Mensal!$B$23,Diagnostico!$B5, IF(Mensal!BI$2&lt;=(Mensal!$B$23+Mensal!$C$23),Execução!$B5, IF(Mensal!BI$2&lt;=(Mensal!$B$23+Mensal!$C$23+Mensal!$D$23),Monitoramento!$B5,0)))</f>
        <v>0</v>
      </c>
      <c r="BJ6" s="3">
        <f>IF(BI6&gt;0, BI6*'Base Salarial'!$E6, 0)</f>
        <v>0</v>
      </c>
      <c r="BK6" s="12">
        <f>IF(Mensal!BK$2&lt;=Mensal!$B$23,Diagnostico!$B5, IF(Mensal!BK$2&lt;=(Mensal!$B$23+Mensal!$C$23),Execução!$B5, IF(Mensal!BK$2&lt;=(Mensal!$B$23+Mensal!$C$23+Mensal!$D$23),Monitoramento!$B5,0)))</f>
        <v>0</v>
      </c>
      <c r="BL6" s="3">
        <f>IF(BK6&gt;0, BK6*'Base Salarial'!$E6, 0)</f>
        <v>0</v>
      </c>
      <c r="BM6" s="12">
        <f>IF(Mensal!BM$2&lt;=Mensal!$B$23,Diagnostico!$B5, IF(Mensal!BM$2&lt;=(Mensal!$B$23+Mensal!$C$23),Execução!$B5, IF(Mensal!BM$2&lt;=(Mensal!$B$23+Mensal!$C$23+Mensal!$D$23),Monitoramento!$B5,0)))</f>
        <v>0</v>
      </c>
      <c r="BN6" s="3">
        <f>IF(BM6&gt;0, BM6*'Base Salarial'!$E6, 0)</f>
        <v>0</v>
      </c>
      <c r="BO6" s="12">
        <f>IF(Mensal!BO$2&lt;=Mensal!$B$23,Diagnostico!$B5, IF(Mensal!BO$2&lt;=(Mensal!$B$23+Mensal!$C$23),Execução!$B5, IF(Mensal!BO$2&lt;=(Mensal!$B$23+Mensal!$C$23+Mensal!$D$23),Monitoramento!$B5,0)))</f>
        <v>0</v>
      </c>
      <c r="BP6" s="3">
        <f>IF(BO6&gt;0, BO6*'Base Salarial'!$E6, 0)</f>
        <v>0</v>
      </c>
      <c r="BQ6" s="12">
        <f>IF(Mensal!BQ$2&lt;=Mensal!$B$23,Diagnostico!$B5, IF(Mensal!BQ$2&lt;=(Mensal!$B$23+Mensal!$C$23),Execução!$B5, IF(Mensal!BQ$2&lt;=(Mensal!$B$23+Mensal!$C$23+Mensal!$D$23),Monitoramento!$B5,0)))</f>
        <v>0</v>
      </c>
      <c r="BR6" s="3">
        <f>IF(BQ6&gt;0, BQ6*'Base Salarial'!$E6, 0)</f>
        <v>0</v>
      </c>
      <c r="BS6" s="12">
        <f>IF(Mensal!BS$2&lt;=Mensal!$B$23,Diagnostico!$B5, IF(Mensal!BS$2&lt;=(Mensal!$B$23+Mensal!$C$23),Execução!$B5, IF(Mensal!BS$2&lt;=(Mensal!$B$23+Mensal!$C$23+Mensal!$D$23),Monitoramento!$B5,0)))</f>
        <v>0</v>
      </c>
      <c r="BT6" s="3">
        <f>IF(BS6&gt;0, BS6*'Base Salarial'!$E6, 0)</f>
        <v>0</v>
      </c>
      <c r="BU6" s="12">
        <f>IF(Mensal!BU$2&lt;=Mensal!$B$23,Diagnostico!$B5, IF(Mensal!BU$2&lt;=(Mensal!$B$23+Mensal!$C$23),Execução!$B5, IF(Mensal!BU$2&lt;=(Mensal!$B$23+Mensal!$C$23+Mensal!$D$23),Monitoramento!$B5,0)))</f>
        <v>0</v>
      </c>
      <c r="BV6" s="3">
        <f>IF(BU6&gt;0, BU6*'Base Salarial'!$E6, 0)</f>
        <v>0</v>
      </c>
      <c r="BW6" s="12">
        <f>IF(Mensal!BW$2&lt;=Mensal!$B$23,Diagnostico!$B5, IF(Mensal!BW$2&lt;=(Mensal!$B$23+Mensal!$C$23),Execução!$B5, IF(Mensal!BW$2&lt;=(Mensal!$B$23+Mensal!$C$23+Mensal!$D$23),Monitoramento!$B5,0)))</f>
        <v>0</v>
      </c>
      <c r="BX6" s="3">
        <f>IF(BW6&gt;0, BW6*'Base Salarial'!$E6, 0)</f>
        <v>0</v>
      </c>
      <c r="BY6" s="12">
        <f>IF(Mensal!BY$2&lt;=Mensal!$B$23,Diagnostico!$B5, IF(Mensal!BY$2&lt;=(Mensal!$B$23+Mensal!$C$23),Execução!$B5, IF(Mensal!BY$2&lt;=(Mensal!$B$23+Mensal!$C$23+Mensal!$D$23),Monitoramento!$B5,0)))</f>
        <v>0</v>
      </c>
      <c r="BZ6" s="3">
        <f>IF(BY6&gt;0, BY6*'Base Salarial'!$E6, 0)</f>
        <v>0</v>
      </c>
      <c r="CA6" s="12">
        <f>IF(Mensal!CA$2&lt;=Mensal!$B$23,Diagnostico!$B5, IF(Mensal!CA$2&lt;=(Mensal!$B$23+Mensal!$C$23),Execução!$B5, IF(Mensal!CA$2&lt;=(Mensal!$B$23+Mensal!$C$23+Mensal!$D$23),Monitoramento!$B5,0)))</f>
        <v>0</v>
      </c>
      <c r="CB6" s="3">
        <f>IF(CA6&gt;0, CA6*'Base Salarial'!$E6, 0)</f>
        <v>0</v>
      </c>
      <c r="CC6" s="12">
        <f>IF(Mensal!CC$2&lt;=Mensal!$B$23,Diagnostico!$B5, IF(Mensal!CC$2&lt;=(Mensal!$B$23+Mensal!$C$23),Execução!$B5, IF(Mensal!CC$2&lt;=(Mensal!$B$23+Mensal!$C$23+Mensal!$D$23),Monitoramento!$B5,0)))</f>
        <v>0</v>
      </c>
      <c r="CD6" s="3">
        <f>IF(CC6&gt;0, CC6*'Base Salarial'!$E6, 0)</f>
        <v>0</v>
      </c>
      <c r="CE6" s="12">
        <f>IF(Mensal!CE$2&lt;=Mensal!$B$23,Diagnostico!$B5, IF(Mensal!CE$2&lt;=(Mensal!$B$23+Mensal!$C$23),Execução!$B5, IF(Mensal!CE$2&lt;=(Mensal!$B$23+Mensal!$C$23+Mensal!$D$23),Monitoramento!$B5,0)))</f>
        <v>0</v>
      </c>
      <c r="CF6" s="3">
        <f>IF(CE6&gt;0, CE6*'Base Salarial'!$E6, 0)</f>
        <v>0</v>
      </c>
      <c r="CG6" s="12">
        <f>IF(Mensal!CG$2&lt;=Mensal!$B$23,Diagnostico!$B5, IF(Mensal!CG$2&lt;=(Mensal!$B$23+Mensal!$C$23),Execução!$B5, IF(Mensal!CG$2&lt;=(Mensal!$B$23+Mensal!$C$23+Mensal!$D$23),Monitoramento!$B5,0)))</f>
        <v>0</v>
      </c>
      <c r="CH6" s="3">
        <f>IF(CG6&gt;0, CG6*'Base Salarial'!$E6, 0)</f>
        <v>0</v>
      </c>
      <c r="CI6" s="12">
        <f>IF(Mensal!CI$2&lt;=Mensal!$B$23,Diagnostico!$B5, IF(Mensal!CI$2&lt;=(Mensal!$B$23+Mensal!$C$23),Execução!$B5, IF(Mensal!CI$2&lt;=(Mensal!$B$23+Mensal!$C$23+Mensal!$D$23),Monitoramento!$B5,0)))</f>
        <v>0</v>
      </c>
      <c r="CJ6" s="3">
        <f>IF(CI6&gt;0, CI6*'Base Salarial'!$E6, 0)</f>
        <v>0</v>
      </c>
      <c r="CK6" s="12">
        <f>IF(Mensal!CK$2&lt;=Mensal!$B$23,Diagnostico!$B5, IF(Mensal!CK$2&lt;=(Mensal!$B$23+Mensal!$C$23),Execução!$B5, IF(Mensal!CK$2&lt;=(Mensal!$B$23+Mensal!$C$23+Mensal!$D$23),Monitoramento!$B5,0)))</f>
        <v>0</v>
      </c>
      <c r="CL6" s="3">
        <f>IF(CK6&gt;0, CK6*'Base Salarial'!$E6, 0)</f>
        <v>0</v>
      </c>
      <c r="CM6" s="12">
        <f>IF(Mensal!CM$2&lt;=Mensal!$B$23,Diagnostico!$B5, IF(Mensal!CM$2&lt;=(Mensal!$B$23+Mensal!$C$23),Execução!$B5, IF(Mensal!CM$2&lt;=(Mensal!$B$23+Mensal!$C$23+Mensal!$D$23),Monitoramento!$B5,0)))</f>
        <v>0</v>
      </c>
      <c r="CN6" s="3">
        <f>IF(CM6&gt;0, CM6*'Base Salarial'!$E6, 0)</f>
        <v>0</v>
      </c>
      <c r="CO6" s="12">
        <f>IF(Mensal!CO$2&lt;=Mensal!$B$23,Diagnostico!$B5, IF(Mensal!CO$2&lt;=(Mensal!$B$23+Mensal!$C$23),Execução!$B5, IF(Mensal!CO$2&lt;=(Mensal!$B$23+Mensal!$C$23+Mensal!$D$23),Monitoramento!$B5,0)))</f>
        <v>0</v>
      </c>
      <c r="CP6" s="3">
        <f>IF(CO6&gt;0, CO6*'Base Salarial'!$E6, 0)</f>
        <v>0</v>
      </c>
      <c r="CQ6" s="12">
        <f>IF(Mensal!CQ$2&lt;=Mensal!$B$23,Diagnostico!$B5, IF(Mensal!CQ$2&lt;=(Mensal!$B$23+Mensal!$C$23),Execução!$B5, IF(Mensal!CQ$2&lt;=(Mensal!$B$23+Mensal!$C$23+Mensal!$D$23),Monitoramento!$B5,0)))</f>
        <v>0</v>
      </c>
      <c r="CR6" s="3">
        <f>IF(CQ6&gt;0, CQ6*'Base Salarial'!$E6, 0)</f>
        <v>0</v>
      </c>
      <c r="CS6" s="12">
        <f>IF(Mensal!CS$2&lt;=Mensal!$B$23,Diagnostico!$B5, IF(Mensal!CS$2&lt;=(Mensal!$B$23+Mensal!$C$23),Execução!$B5, IF(Mensal!CS$2&lt;=(Mensal!$B$23+Mensal!$C$23+Mensal!$D$23),Monitoramento!$B5,0)))</f>
        <v>0</v>
      </c>
      <c r="CT6" s="3">
        <f>IF(CS6&gt;0, CS6*'Base Salarial'!$E6, 0)</f>
        <v>0</v>
      </c>
      <c r="CU6" s="12">
        <f>IF(Mensal!CU$2&lt;=Mensal!$B$23,Diagnostico!$B5, IF(Mensal!CU$2&lt;=(Mensal!$B$23+Mensal!$C$23),Execução!$B5, IF(Mensal!CU$2&lt;=(Mensal!$B$23+Mensal!$C$23+Mensal!$D$23),Monitoramento!$B5,0)))</f>
        <v>0</v>
      </c>
      <c r="CV6" s="3">
        <f>IF(CU6&gt;0, CU6*'Base Salarial'!$E6, 0)</f>
        <v>0</v>
      </c>
      <c r="CW6" s="12">
        <f>IF(Mensal!CW$2&lt;=Mensal!$B$23,Diagnostico!$B5, IF(Mensal!CW$2&lt;=(Mensal!$B$23+Mensal!$C$23),Execução!$B5, IF(Mensal!CW$2&lt;=(Mensal!$B$23+Mensal!$C$23+Mensal!$D$23),Monitoramento!$B5,0)))</f>
        <v>0</v>
      </c>
      <c r="CX6" s="3">
        <f>IF(CW6&gt;0, CW6*'Base Salarial'!$E6, 0)</f>
        <v>0</v>
      </c>
      <c r="CY6" s="12">
        <f>IF(Mensal!CY$2&lt;=Mensal!$B$23,Diagnostico!$B5, IF(Mensal!CY$2&lt;=(Mensal!$B$23+Mensal!$C$23),Execução!$B5, IF(Mensal!CY$2&lt;=(Mensal!$B$23+Mensal!$C$23+Mensal!$D$23),Monitoramento!$B5,0)))</f>
        <v>0</v>
      </c>
      <c r="CZ6" s="3">
        <f>IF(CY6&gt;0, CY6*'Base Salarial'!$E6, 0)</f>
        <v>0</v>
      </c>
      <c r="DA6" s="12">
        <f>IF(Mensal!DA$2&lt;=Mensal!$B$23,Diagnostico!$B5, IF(Mensal!DA$2&lt;=(Mensal!$B$23+Mensal!$C$23),Execução!$B5, IF(Mensal!DA$2&lt;=(Mensal!$B$23+Mensal!$C$23+Mensal!$D$23),Monitoramento!$B5,0)))</f>
        <v>0</v>
      </c>
      <c r="DB6" s="3">
        <f>IF(DA6&gt;0, DA6*'Base Salarial'!$E6, 0)</f>
        <v>0</v>
      </c>
      <c r="DC6" s="12">
        <f>IF(Mensal!DC$2&lt;=Mensal!$B$23,Diagnostico!$B5, IF(Mensal!DC$2&lt;=(Mensal!$B$23+Mensal!$C$23),Execução!$B5, IF(Mensal!DC$2&lt;=(Mensal!$B$23+Mensal!$C$23+Mensal!$D$23),Monitoramento!$B5,0)))</f>
        <v>0</v>
      </c>
      <c r="DD6" s="3">
        <f>IF(DC6&gt;0, DC6*'Base Salarial'!$E6, 0)</f>
        <v>0</v>
      </c>
      <c r="DE6" s="12">
        <f>IF(Mensal!DE$2&lt;=Mensal!$B$23,Diagnostico!$B5, IF(Mensal!DE$2&lt;=(Mensal!$B$23+Mensal!$C$23),Execução!$B5, IF(Mensal!DE$2&lt;=(Mensal!$B$23+Mensal!$C$23+Mensal!$D$23),Monitoramento!$B5,0)))</f>
        <v>0</v>
      </c>
      <c r="DF6" s="3">
        <f>IF(DE6&gt;0, DE6*'Base Salarial'!$E6, 0)</f>
        <v>0</v>
      </c>
      <c r="DG6" s="12">
        <f>IF(Mensal!DG$2&lt;=Mensal!$B$23,Diagnostico!$B5, IF(Mensal!DG$2&lt;=(Mensal!$B$23+Mensal!$C$23),Execução!$B5, IF(Mensal!DG$2&lt;=(Mensal!$B$23+Mensal!$C$23+Mensal!$D$23),Monitoramento!$B5,0)))</f>
        <v>0</v>
      </c>
      <c r="DH6" s="3">
        <f>IF(DG6&gt;0, DG6*'Base Salarial'!$E6, 0)</f>
        <v>0</v>
      </c>
      <c r="DI6" s="12">
        <f>IF(Mensal!DI$2&lt;=Mensal!$B$23,Diagnostico!$B5, IF(Mensal!DI$2&lt;=(Mensal!$B$23+Mensal!$C$23),Execução!$B5, IF(Mensal!DI$2&lt;=(Mensal!$B$23+Mensal!$C$23+Mensal!$D$23),Monitoramento!$B5,0)))</f>
        <v>0</v>
      </c>
      <c r="DJ6" s="3">
        <f>IF(DI6&gt;0, DI6*'Base Salarial'!$E6, 0)</f>
        <v>0</v>
      </c>
      <c r="DK6" s="12">
        <f>IF(Mensal!DK$2&lt;=Mensal!$B$23,Diagnostico!$B5, IF(Mensal!DK$2&lt;=(Mensal!$B$23+Mensal!$C$23),Execução!$B5, IF(Mensal!DK$2&lt;=(Mensal!$B$23+Mensal!$C$23+Mensal!$D$23),Monitoramento!$B5,0)))</f>
        <v>0</v>
      </c>
      <c r="DL6" s="3">
        <f>IF(DK6&gt;0, DK6*'Base Salarial'!$E6, 0)</f>
        <v>0</v>
      </c>
      <c r="DM6" s="12">
        <f>IF(Mensal!DM$2&lt;=Mensal!$B$23,Diagnostico!$B5, IF(Mensal!DM$2&lt;=(Mensal!$B$23+Mensal!$C$23),Execução!$B5, IF(Mensal!DM$2&lt;=(Mensal!$B$23+Mensal!$C$23+Mensal!$D$23),Monitoramento!$B5,0)))</f>
        <v>0</v>
      </c>
      <c r="DN6" s="3">
        <f>IF(DM6&gt;0, DM6*'Base Salarial'!$E6, 0)</f>
        <v>0</v>
      </c>
      <c r="DO6" s="12">
        <f>IF(Mensal!DO$2&lt;=Mensal!$B$23,Diagnostico!$B5, IF(Mensal!DO$2&lt;=(Mensal!$B$23+Mensal!$C$23),Execução!$B5, IF(Mensal!DO$2&lt;=(Mensal!$B$23+Mensal!$C$23+Mensal!$D$23),Monitoramento!$B5,0)))</f>
        <v>0</v>
      </c>
      <c r="DP6" s="3">
        <f>IF(DO6&gt;0, DO6*'Base Salarial'!$E6, 0)</f>
        <v>0</v>
      </c>
      <c r="DQ6" s="12">
        <f>IF(Mensal!DQ$2&lt;=Mensal!$B$23,Diagnostico!$B5, IF(Mensal!DQ$2&lt;=(Mensal!$B$23+Mensal!$C$23),Execução!$B5, IF(Mensal!DQ$2&lt;=(Mensal!$B$23+Mensal!$C$23+Mensal!$D$23),Monitoramento!$B5,0)))</f>
        <v>0</v>
      </c>
      <c r="DR6" s="3">
        <f>IF(DQ6&gt;0, DQ6*'Base Salarial'!$E6, 0)</f>
        <v>0</v>
      </c>
      <c r="DS6" s="12">
        <f>IF(Mensal!DS$2&lt;=Mensal!$B$23,Diagnostico!$B5, IF(Mensal!DS$2&lt;=(Mensal!$B$23+Mensal!$C$23),Execução!$B5, IF(Mensal!DS$2&lt;=(Mensal!$B$23+Mensal!$C$23+Mensal!$D$23),Monitoramento!$B5,0)))</f>
        <v>0</v>
      </c>
      <c r="DT6" s="3">
        <f>IF(DS6&gt;0, DS6*'Base Salarial'!$E6, 0)</f>
        <v>0</v>
      </c>
      <c r="DU6" s="12">
        <f>IF(Mensal!DU$2&lt;=Mensal!$B$23,Diagnostico!$B5, IF(Mensal!DU$2&lt;=(Mensal!$B$23+Mensal!$C$23),Execução!$B5, IF(Mensal!DU$2&lt;=(Mensal!$B$23+Mensal!$C$23+Mensal!$D$23),Monitoramento!$B5,0)))</f>
        <v>0</v>
      </c>
      <c r="DV6" s="22">
        <f>IF(DU6&gt;0, DU6*'Base Salarial'!$E6, 0)</f>
        <v>0</v>
      </c>
    </row>
    <row r="7" spans="1:127">
      <c r="A7" s="556" t="s">
        <v>5</v>
      </c>
      <c r="B7" s="557"/>
      <c r="C7" s="557"/>
      <c r="D7" s="558"/>
      <c r="E7" s="5"/>
      <c r="F7" s="46">
        <f t="shared" ref="F7:F13" si="59">SUM(H7,J7,L7,N7,P7,R7,T7,V7,X7,Z7,AB7,AD7,AF7,AH7,AJ7,AL7,AN7,AP7,AR7,AT7,AV7,AX7,AZ7,BB7,BD7,BF7,BH7,BJ7,BL7,BN7,BP7,BR7,BT7,BV7,BX7,BZ7,CB7,CD7,CF7,CH7,CJ7,CL7,CN7,CP7,CR7,CT7,CV7,CX7,CZ7,DB7,DD7,DF7,DH7,DJ7,DL7,DN7,DP7,DR7,DT7,DV7)</f>
        <v>0</v>
      </c>
      <c r="G7" s="21">
        <f>IF(Mensal!G$2&lt;=Mensal!$B$23,Diagnostico!$B6, IF(Mensal!G$2&lt;=(Mensal!$B$23+Mensal!$C$23),Execução!$B6, IF(Mensal!G$2&lt;=(Mensal!$B$23+Mensal!$C$23+Mensal!$D$23),Monitoramento!$B6,0)))</f>
        <v>0</v>
      </c>
      <c r="H7" s="3">
        <f>IF(G7&gt;0, G7*'Base Salarial'!$E7, 0)</f>
        <v>0</v>
      </c>
      <c r="I7" s="12">
        <f>IF(Mensal!I$2&lt;=Mensal!$B$23,Diagnostico!$B6, IF(Mensal!I$2&lt;=(Mensal!$B$23+Mensal!$C$23),Execução!$B6, IF(Mensal!I$2&lt;=(Mensal!$B$23+Mensal!$C$23+Mensal!$D$23),Monitoramento!$B6,0)))</f>
        <v>0</v>
      </c>
      <c r="J7" s="3">
        <f>IF(I7&gt;0, I7*'Base Salarial'!$E7, 0)</f>
        <v>0</v>
      </c>
      <c r="K7" s="12">
        <f>IF(Mensal!K$2&lt;=Mensal!$B$23,Diagnostico!$B6, IF(Mensal!K$2&lt;=(Mensal!$B$23+Mensal!$C$23),Execução!$B6, IF(Mensal!K$2&lt;=(Mensal!$B$23+Mensal!$C$23+Mensal!$D$23),Monitoramento!$B6,0)))</f>
        <v>0</v>
      </c>
      <c r="L7" s="22">
        <f>IF(K7&gt;0, K7*'Base Salarial'!$E7, 0)</f>
        <v>0</v>
      </c>
      <c r="M7" s="21">
        <f>IF(Mensal!M$2&lt;=Mensal!$B$23,Diagnostico!$B6, IF(Mensal!M$2&lt;=(Mensal!$B$23+Mensal!$C$23),Execução!$B6, IF(Mensal!M$2&lt;=(Mensal!$B$23+Mensal!$C$23+Mensal!$D$23),Monitoramento!$B6,0)))</f>
        <v>0</v>
      </c>
      <c r="N7" s="3">
        <f>IF(M7&gt;0, M7*'Base Salarial'!$E7, 0)</f>
        <v>0</v>
      </c>
      <c r="O7" s="12">
        <f>IF(Mensal!O$2&lt;=Mensal!$B$23,Diagnostico!$B6, IF(Mensal!O$2&lt;=(Mensal!$B$23+Mensal!$C$23),Execução!$B6, IF(Mensal!O$2&lt;=(Mensal!$B$23+Mensal!$C$23+Mensal!$D$23),Monitoramento!$B6,0)))</f>
        <v>0</v>
      </c>
      <c r="P7" s="3">
        <f>IF(O7&gt;0, O7*'Base Salarial'!$E7, 0)</f>
        <v>0</v>
      </c>
      <c r="Q7" s="12">
        <f>IF(Mensal!Q$2&lt;=Mensal!$B$23,Diagnostico!$B6, IF(Mensal!Q$2&lt;=(Mensal!$B$23+Mensal!$C$23),Execução!$B6, IF(Mensal!Q$2&lt;=(Mensal!$B$23+Mensal!$C$23+Mensal!$D$23),Monitoramento!$B6,0)))</f>
        <v>0</v>
      </c>
      <c r="R7" s="3">
        <f>IF(Q7&gt;0, Q7*'Base Salarial'!$E7, 0)</f>
        <v>0</v>
      </c>
      <c r="S7" s="12">
        <f>IF(Mensal!S$2&lt;=Mensal!$B$23,Diagnostico!$B6, IF(Mensal!S$2&lt;=(Mensal!$B$23+Mensal!$C$23),Execução!$B6, IF(Mensal!S$2&lt;=(Mensal!$B$23+Mensal!$C$23+Mensal!$D$23),Monitoramento!$B6,0)))</f>
        <v>0</v>
      </c>
      <c r="T7" s="3">
        <f>IF(S7&gt;0, S7*'Base Salarial'!$E7, 0)</f>
        <v>0</v>
      </c>
      <c r="U7" s="12">
        <f>IF(Mensal!U$2&lt;=Mensal!$B$23,Diagnostico!$B6, IF(Mensal!U$2&lt;=(Mensal!$B$23+Mensal!$C$23),Execução!$B6, IF(Mensal!U$2&lt;=(Mensal!$B$23+Mensal!$C$23+Mensal!$D$23),Monitoramento!$B6,0)))</f>
        <v>0</v>
      </c>
      <c r="V7" s="3">
        <f>IF(U7&gt;0, U7*'Base Salarial'!$E7, 0)</f>
        <v>0</v>
      </c>
      <c r="W7" s="12">
        <f>IF(Mensal!W$2&lt;=Mensal!$B$23,Diagnostico!$B6, IF(Mensal!W$2&lt;=(Mensal!$B$23+Mensal!$C$23),Execução!$B6, IF(Mensal!W$2&lt;=(Mensal!$B$23+Mensal!$C$23+Mensal!$D$23),Monitoramento!$B6,0)))</f>
        <v>0</v>
      </c>
      <c r="X7" s="3">
        <f>IF(W7&gt;0, W7*'Base Salarial'!$E7, 0)</f>
        <v>0</v>
      </c>
      <c r="Y7" s="12">
        <f>IF(Mensal!Y$2&lt;=Mensal!$B$23,Diagnostico!$B6, IF(Mensal!Y$2&lt;=(Mensal!$B$23+Mensal!$C$23),Execução!$B6, IF(Mensal!Y$2&lt;=(Mensal!$B$23+Mensal!$C$23+Mensal!$D$23),Monitoramento!$B6,0)))</f>
        <v>0</v>
      </c>
      <c r="Z7" s="3">
        <f>IF(Y7&gt;0, Y7*'Base Salarial'!$E7, 0)</f>
        <v>0</v>
      </c>
      <c r="AA7" s="12">
        <f>IF(Mensal!AA$2&lt;=Mensal!$B$23,Diagnostico!$B6, IF(Mensal!AA$2&lt;=(Mensal!$B$23+Mensal!$C$23),Execução!$B6, IF(Mensal!AA$2&lt;=(Mensal!$B$23+Mensal!$C$23+Mensal!$D$23),Monitoramento!$B6,0)))</f>
        <v>0</v>
      </c>
      <c r="AB7" s="3">
        <f>IF(AA7&gt;0, AA7*'Base Salarial'!$E7, 0)</f>
        <v>0</v>
      </c>
      <c r="AC7" s="12">
        <f>IF(Mensal!AC$2&lt;=Mensal!$B$23,Diagnostico!$B6, IF(Mensal!AC$2&lt;=(Mensal!$B$23+Mensal!$C$23),Execução!$B6, IF(Mensal!AC$2&lt;=(Mensal!$B$23+Mensal!$C$23+Mensal!$D$23),Monitoramento!$B6,0)))</f>
        <v>0</v>
      </c>
      <c r="AD7" s="22">
        <f>IF(AC7&gt;0, AC7*'Base Salarial'!$E7, 0)</f>
        <v>0</v>
      </c>
      <c r="AE7" s="12">
        <f>IF(Mensal!AE$2&lt;=Mensal!$B$23,Diagnostico!$B6, IF(Mensal!AE$2&lt;=(Mensal!$B$23+Mensal!$C$23),Execução!$B6, IF(Mensal!AE$2&lt;=(Mensal!$B$23+Mensal!$C$23+Mensal!$D$23),Monitoramento!$B6,0)))</f>
        <v>0</v>
      </c>
      <c r="AF7" s="3">
        <f>IF(AE7&gt;0, AE7*'Base Salarial'!$E7, 0)</f>
        <v>0</v>
      </c>
      <c r="AG7" s="12">
        <f>IF(Mensal!AG$2&lt;=Mensal!$B$23,Diagnostico!$B6, IF(Mensal!AG$2&lt;=(Mensal!$B$23+Mensal!$C$23),Execução!$B6, IF(Mensal!AG$2&lt;=(Mensal!$B$23+Mensal!$C$23+Mensal!$D$23),Monitoramento!$B6,0)))</f>
        <v>0</v>
      </c>
      <c r="AH7" s="3">
        <f>IF(AG7&gt;0, AG7*'Base Salarial'!$E7, 0)</f>
        <v>0</v>
      </c>
      <c r="AI7" s="12">
        <f>IF(Mensal!AI$2&lt;=Mensal!$B$23,Diagnostico!$B6, IF(Mensal!AI$2&lt;=(Mensal!$B$23+Mensal!$C$23),Execução!$B6, IF(Mensal!AI$2&lt;=(Mensal!$B$23+Mensal!$C$23+Mensal!$D$23),Monitoramento!$B6,0)))</f>
        <v>0</v>
      </c>
      <c r="AJ7" s="3">
        <f>IF(AI7&gt;0, AI7*'Base Salarial'!$E7, 0)</f>
        <v>0</v>
      </c>
      <c r="AK7" s="12">
        <f>IF(Mensal!AK$2&lt;=Mensal!$B$23,Diagnostico!$B6, IF(Mensal!AK$2&lt;=(Mensal!$B$23+Mensal!$C$23),Execução!$B6, IF(Mensal!AK$2&lt;=(Mensal!$B$23+Mensal!$C$23+Mensal!$D$23),Monitoramento!$B6,0)))</f>
        <v>0</v>
      </c>
      <c r="AL7" s="3">
        <f>IF(AK7&gt;0, AK7*'Base Salarial'!$E7, 0)</f>
        <v>0</v>
      </c>
      <c r="AM7" s="12">
        <f>IF(Mensal!AM$2&lt;=Mensal!$B$23,Diagnostico!$B6, IF(Mensal!AM$2&lt;=(Mensal!$B$23+Mensal!$C$23),Execução!$B6, IF(Mensal!AM$2&lt;=(Mensal!$B$23+Mensal!$C$23+Mensal!$D$23),Monitoramento!$B6,0)))</f>
        <v>0</v>
      </c>
      <c r="AN7" s="3">
        <f>IF(AM7&gt;0, AM7*'Base Salarial'!$E7, 0)</f>
        <v>0</v>
      </c>
      <c r="AO7" s="12">
        <f>IF(Mensal!AO$2&lt;=Mensal!$B$23,Diagnostico!$B6, IF(Mensal!AO$2&lt;=(Mensal!$B$23+Mensal!$C$23),Execução!$B6, IF(Mensal!AO$2&lt;=(Mensal!$B$23+Mensal!$C$23+Mensal!$D$23),Monitoramento!$B6,0)))</f>
        <v>0</v>
      </c>
      <c r="AP7" s="3">
        <f>IF(AO7&gt;0, AO7*'Base Salarial'!$E7, 0)</f>
        <v>0</v>
      </c>
      <c r="AQ7" s="12">
        <f>IF(Mensal!AQ$2&lt;=Mensal!$B$23,Diagnostico!$B6, IF(Mensal!AQ$2&lt;=(Mensal!$B$23+Mensal!$C$23),Execução!$B6, IF(Mensal!AQ$2&lt;=(Mensal!$B$23+Mensal!$C$23+Mensal!$D$23),Monitoramento!$B6,0)))</f>
        <v>0</v>
      </c>
      <c r="AR7" s="3">
        <f>IF(AQ7&gt;0, AQ7*'Base Salarial'!$E7, 0)</f>
        <v>0</v>
      </c>
      <c r="AS7" s="12">
        <f>IF(Mensal!AS$2&lt;=Mensal!$B$23,Diagnostico!$B6, IF(Mensal!AS$2&lt;=(Mensal!$B$23+Mensal!$C$23),Execução!$B6, IF(Mensal!AS$2&lt;=(Mensal!$B$23+Mensal!$C$23+Mensal!$D$23),Monitoramento!$B6,0)))</f>
        <v>0</v>
      </c>
      <c r="AT7" s="3">
        <f>IF(AS7&gt;0, AS7*'Base Salarial'!$E7, 0)</f>
        <v>0</v>
      </c>
      <c r="AU7" s="12">
        <f>IF(Mensal!AU$2&lt;=Mensal!$B$23,Diagnostico!$B6, IF(Mensal!AU$2&lt;=(Mensal!$B$23+Mensal!$C$23),Execução!$B6, IF(Mensal!AU$2&lt;=(Mensal!$B$23+Mensal!$C$23+Mensal!$D$23),Monitoramento!$B6,0)))</f>
        <v>0</v>
      </c>
      <c r="AV7" s="3">
        <f>IF(AU7&gt;0, AU7*'Base Salarial'!$E7, 0)</f>
        <v>0</v>
      </c>
      <c r="AW7" s="12">
        <f>IF(Mensal!AW$2&lt;=Mensal!$B$23,Diagnostico!$B6, IF(Mensal!AW$2&lt;=(Mensal!$B$23+Mensal!$C$23),Execução!$B6, IF(Mensal!AW$2&lt;=(Mensal!$B$23+Mensal!$C$23+Mensal!$D$23),Monitoramento!$B6,0)))</f>
        <v>0</v>
      </c>
      <c r="AX7" s="3">
        <f>IF(AW7&gt;0, AW7*'Base Salarial'!$E7, 0)</f>
        <v>0</v>
      </c>
      <c r="AY7" s="12">
        <f>IF(Mensal!AY$2&lt;=Mensal!$B$23,Diagnostico!$B6, IF(Mensal!AY$2&lt;=(Mensal!$B$23+Mensal!$C$23),Execução!$B6, IF(Mensal!AY$2&lt;=(Mensal!$B$23+Mensal!$C$23+Mensal!$D$23),Monitoramento!$B6,0)))</f>
        <v>0</v>
      </c>
      <c r="AZ7" s="3">
        <f>IF(AY7&gt;0, AY7*'Base Salarial'!$E7, 0)</f>
        <v>0</v>
      </c>
      <c r="BA7" s="12">
        <f>IF(Mensal!BA$2&lt;=Mensal!$B$23,Diagnostico!$B6, IF(Mensal!BA$2&lt;=(Mensal!$B$23+Mensal!$C$23),Execução!$B6, IF(Mensal!BA$2&lt;=(Mensal!$B$23+Mensal!$C$23+Mensal!$D$23),Monitoramento!$B6,0)))</f>
        <v>0</v>
      </c>
      <c r="BB7" s="3">
        <f>IF(BA7&gt;0, BA7*'Base Salarial'!$E7, 0)</f>
        <v>0</v>
      </c>
      <c r="BC7" s="12">
        <f>IF(Mensal!BC$2&lt;=Mensal!$B$23,Diagnostico!$B6, IF(Mensal!BC$2&lt;=(Mensal!$B$23+Mensal!$C$23),Execução!$B6, IF(Mensal!BC$2&lt;=(Mensal!$B$23+Mensal!$C$23+Mensal!$D$23),Monitoramento!$B6,0)))</f>
        <v>0</v>
      </c>
      <c r="BD7" s="3">
        <f>IF(BC7&gt;0, BC7*'Base Salarial'!$E7, 0)</f>
        <v>0</v>
      </c>
      <c r="BE7" s="12">
        <f>IF(Mensal!BE$2&lt;=Mensal!$B$23,Diagnostico!$B6, IF(Mensal!BE$2&lt;=(Mensal!$B$23+Mensal!$C$23),Execução!$B6, IF(Mensal!BE$2&lt;=(Mensal!$B$23+Mensal!$C$23+Mensal!$D$23),Monitoramento!$B6,0)))</f>
        <v>0</v>
      </c>
      <c r="BF7" s="3">
        <f>IF(BE7&gt;0, BE7*'Base Salarial'!$E7, 0)</f>
        <v>0</v>
      </c>
      <c r="BG7" s="12">
        <f>IF(Mensal!BG$2&lt;=Mensal!$B$23,Diagnostico!$B6, IF(Mensal!BG$2&lt;=(Mensal!$B$23+Mensal!$C$23),Execução!$B6, IF(Mensal!BG$2&lt;=(Mensal!$B$23+Mensal!$C$23+Mensal!$D$23),Monitoramento!$B6,0)))</f>
        <v>0</v>
      </c>
      <c r="BH7" s="3">
        <f>IF(BG7&gt;0, BG7*'Base Salarial'!$E7, 0)</f>
        <v>0</v>
      </c>
      <c r="BI7" s="12">
        <f>IF(Mensal!BI$2&lt;=Mensal!$B$23,Diagnostico!$B6, IF(Mensal!BI$2&lt;=(Mensal!$B$23+Mensal!$C$23),Execução!$B6, IF(Mensal!BI$2&lt;=(Mensal!$B$23+Mensal!$C$23+Mensal!$D$23),Monitoramento!$B6,0)))</f>
        <v>0</v>
      </c>
      <c r="BJ7" s="3">
        <f>IF(BI7&gt;0, BI7*'Base Salarial'!$E7, 0)</f>
        <v>0</v>
      </c>
      <c r="BK7" s="12">
        <f>IF(Mensal!BK$2&lt;=Mensal!$B$23,Diagnostico!$B6, IF(Mensal!BK$2&lt;=(Mensal!$B$23+Mensal!$C$23),Execução!$B6, IF(Mensal!BK$2&lt;=(Mensal!$B$23+Mensal!$C$23+Mensal!$D$23),Monitoramento!$B6,0)))</f>
        <v>0</v>
      </c>
      <c r="BL7" s="3">
        <f>IF(BK7&gt;0, BK7*'Base Salarial'!$E7, 0)</f>
        <v>0</v>
      </c>
      <c r="BM7" s="12">
        <f>IF(Mensal!BM$2&lt;=Mensal!$B$23,Diagnostico!$B6, IF(Mensal!BM$2&lt;=(Mensal!$B$23+Mensal!$C$23),Execução!$B6, IF(Mensal!BM$2&lt;=(Mensal!$B$23+Mensal!$C$23+Mensal!$D$23),Monitoramento!$B6,0)))</f>
        <v>0</v>
      </c>
      <c r="BN7" s="3">
        <f>IF(BM7&gt;0, BM7*'Base Salarial'!$E7, 0)</f>
        <v>0</v>
      </c>
      <c r="BO7" s="12">
        <f>IF(Mensal!BO$2&lt;=Mensal!$B$23,Diagnostico!$B6, IF(Mensal!BO$2&lt;=(Mensal!$B$23+Mensal!$C$23),Execução!$B6, IF(Mensal!BO$2&lt;=(Mensal!$B$23+Mensal!$C$23+Mensal!$D$23),Monitoramento!$B6,0)))</f>
        <v>0</v>
      </c>
      <c r="BP7" s="3">
        <f>IF(BO7&gt;0, BO7*'Base Salarial'!$E7, 0)</f>
        <v>0</v>
      </c>
      <c r="BQ7" s="12">
        <f>IF(Mensal!BQ$2&lt;=Mensal!$B$23,Diagnostico!$B6, IF(Mensal!BQ$2&lt;=(Mensal!$B$23+Mensal!$C$23),Execução!$B6, IF(Mensal!BQ$2&lt;=(Mensal!$B$23+Mensal!$C$23+Mensal!$D$23),Monitoramento!$B6,0)))</f>
        <v>0</v>
      </c>
      <c r="BR7" s="3">
        <f>IF(BQ7&gt;0, BQ7*'Base Salarial'!$E7, 0)</f>
        <v>0</v>
      </c>
      <c r="BS7" s="12">
        <f>IF(Mensal!BS$2&lt;=Mensal!$B$23,Diagnostico!$B6, IF(Mensal!BS$2&lt;=(Mensal!$B$23+Mensal!$C$23),Execução!$B6, IF(Mensal!BS$2&lt;=(Mensal!$B$23+Mensal!$C$23+Mensal!$D$23),Monitoramento!$B6,0)))</f>
        <v>0</v>
      </c>
      <c r="BT7" s="3">
        <f>IF(BS7&gt;0, BS7*'Base Salarial'!$E7, 0)</f>
        <v>0</v>
      </c>
      <c r="BU7" s="12">
        <f>IF(Mensal!BU$2&lt;=Mensal!$B$23,Diagnostico!$B6, IF(Mensal!BU$2&lt;=(Mensal!$B$23+Mensal!$C$23),Execução!$B6, IF(Mensal!BU$2&lt;=(Mensal!$B$23+Mensal!$C$23+Mensal!$D$23),Monitoramento!$B6,0)))</f>
        <v>0</v>
      </c>
      <c r="BV7" s="3">
        <f>IF(BU7&gt;0, BU7*'Base Salarial'!$E7, 0)</f>
        <v>0</v>
      </c>
      <c r="BW7" s="12">
        <f>IF(Mensal!BW$2&lt;=Mensal!$B$23,Diagnostico!$B6, IF(Mensal!BW$2&lt;=(Mensal!$B$23+Mensal!$C$23),Execução!$B6, IF(Mensal!BW$2&lt;=(Mensal!$B$23+Mensal!$C$23+Mensal!$D$23),Monitoramento!$B6,0)))</f>
        <v>0</v>
      </c>
      <c r="BX7" s="3">
        <f>IF(BW7&gt;0, BW7*'Base Salarial'!$E7, 0)</f>
        <v>0</v>
      </c>
      <c r="BY7" s="12">
        <f>IF(Mensal!BY$2&lt;=Mensal!$B$23,Diagnostico!$B6, IF(Mensal!BY$2&lt;=(Mensal!$B$23+Mensal!$C$23),Execução!$B6, IF(Mensal!BY$2&lt;=(Mensal!$B$23+Mensal!$C$23+Mensal!$D$23),Monitoramento!$B6,0)))</f>
        <v>0</v>
      </c>
      <c r="BZ7" s="3">
        <f>IF(BY7&gt;0, BY7*'Base Salarial'!$E7, 0)</f>
        <v>0</v>
      </c>
      <c r="CA7" s="12">
        <f>IF(Mensal!CA$2&lt;=Mensal!$B$23,Diagnostico!$B6, IF(Mensal!CA$2&lt;=(Mensal!$B$23+Mensal!$C$23),Execução!$B6, IF(Mensal!CA$2&lt;=(Mensal!$B$23+Mensal!$C$23+Mensal!$D$23),Monitoramento!$B6,0)))</f>
        <v>0</v>
      </c>
      <c r="CB7" s="3">
        <f>IF(CA7&gt;0, CA7*'Base Salarial'!$E7, 0)</f>
        <v>0</v>
      </c>
      <c r="CC7" s="12">
        <f>IF(Mensal!CC$2&lt;=Mensal!$B$23,Diagnostico!$B6, IF(Mensal!CC$2&lt;=(Mensal!$B$23+Mensal!$C$23),Execução!$B6, IF(Mensal!CC$2&lt;=(Mensal!$B$23+Mensal!$C$23+Mensal!$D$23),Monitoramento!$B6,0)))</f>
        <v>0</v>
      </c>
      <c r="CD7" s="3">
        <f>IF(CC7&gt;0, CC7*'Base Salarial'!$E7, 0)</f>
        <v>0</v>
      </c>
      <c r="CE7" s="12">
        <f>IF(Mensal!CE$2&lt;=Mensal!$B$23,Diagnostico!$B6, IF(Mensal!CE$2&lt;=(Mensal!$B$23+Mensal!$C$23),Execução!$B6, IF(Mensal!CE$2&lt;=(Mensal!$B$23+Mensal!$C$23+Mensal!$D$23),Monitoramento!$B6,0)))</f>
        <v>0</v>
      </c>
      <c r="CF7" s="3">
        <f>IF(CE7&gt;0, CE7*'Base Salarial'!$E7, 0)</f>
        <v>0</v>
      </c>
      <c r="CG7" s="12">
        <f>IF(Mensal!CG$2&lt;=Mensal!$B$23,Diagnostico!$B6, IF(Mensal!CG$2&lt;=(Mensal!$B$23+Mensal!$C$23),Execução!$B6, IF(Mensal!CG$2&lt;=(Mensal!$B$23+Mensal!$C$23+Mensal!$D$23),Monitoramento!$B6,0)))</f>
        <v>0</v>
      </c>
      <c r="CH7" s="3">
        <f>IF(CG7&gt;0, CG7*'Base Salarial'!$E7, 0)</f>
        <v>0</v>
      </c>
      <c r="CI7" s="12">
        <f>IF(Mensal!CI$2&lt;=Mensal!$B$23,Diagnostico!$B6, IF(Mensal!CI$2&lt;=(Mensal!$B$23+Mensal!$C$23),Execução!$B6, IF(Mensal!CI$2&lt;=(Mensal!$B$23+Mensal!$C$23+Mensal!$D$23),Monitoramento!$B6,0)))</f>
        <v>0</v>
      </c>
      <c r="CJ7" s="3">
        <f>IF(CI7&gt;0, CI7*'Base Salarial'!$E7, 0)</f>
        <v>0</v>
      </c>
      <c r="CK7" s="12">
        <f>IF(Mensal!CK$2&lt;=Mensal!$B$23,Diagnostico!$B6, IF(Mensal!CK$2&lt;=(Mensal!$B$23+Mensal!$C$23),Execução!$B6, IF(Mensal!CK$2&lt;=(Mensal!$B$23+Mensal!$C$23+Mensal!$D$23),Monitoramento!$B6,0)))</f>
        <v>0</v>
      </c>
      <c r="CL7" s="3">
        <f>IF(CK7&gt;0, CK7*'Base Salarial'!$E7, 0)</f>
        <v>0</v>
      </c>
      <c r="CM7" s="12">
        <f>IF(Mensal!CM$2&lt;=Mensal!$B$23,Diagnostico!$B6, IF(Mensal!CM$2&lt;=(Mensal!$B$23+Mensal!$C$23),Execução!$B6, IF(Mensal!CM$2&lt;=(Mensal!$B$23+Mensal!$C$23+Mensal!$D$23),Monitoramento!$B6,0)))</f>
        <v>0</v>
      </c>
      <c r="CN7" s="3">
        <f>IF(CM7&gt;0, CM7*'Base Salarial'!$E7, 0)</f>
        <v>0</v>
      </c>
      <c r="CO7" s="12">
        <f>IF(Mensal!CO$2&lt;=Mensal!$B$23,Diagnostico!$B6, IF(Mensal!CO$2&lt;=(Mensal!$B$23+Mensal!$C$23),Execução!$B6, IF(Mensal!CO$2&lt;=(Mensal!$B$23+Mensal!$C$23+Mensal!$D$23),Monitoramento!$B6,0)))</f>
        <v>0</v>
      </c>
      <c r="CP7" s="3">
        <f>IF(CO7&gt;0, CO7*'Base Salarial'!$E7, 0)</f>
        <v>0</v>
      </c>
      <c r="CQ7" s="12">
        <f>IF(Mensal!CQ$2&lt;=Mensal!$B$23,Diagnostico!$B6, IF(Mensal!CQ$2&lt;=(Mensal!$B$23+Mensal!$C$23),Execução!$B6, IF(Mensal!CQ$2&lt;=(Mensal!$B$23+Mensal!$C$23+Mensal!$D$23),Monitoramento!$B6,0)))</f>
        <v>0</v>
      </c>
      <c r="CR7" s="3">
        <f>IF(CQ7&gt;0, CQ7*'Base Salarial'!$E7, 0)</f>
        <v>0</v>
      </c>
      <c r="CS7" s="12">
        <f>IF(Mensal!CS$2&lt;=Mensal!$B$23,Diagnostico!$B6, IF(Mensal!CS$2&lt;=(Mensal!$B$23+Mensal!$C$23),Execução!$B6, IF(Mensal!CS$2&lt;=(Mensal!$B$23+Mensal!$C$23+Mensal!$D$23),Monitoramento!$B6,0)))</f>
        <v>0</v>
      </c>
      <c r="CT7" s="3">
        <f>IF(CS7&gt;0, CS7*'Base Salarial'!$E7, 0)</f>
        <v>0</v>
      </c>
      <c r="CU7" s="12">
        <f>IF(Mensal!CU$2&lt;=Mensal!$B$23,Diagnostico!$B6, IF(Mensal!CU$2&lt;=(Mensal!$B$23+Mensal!$C$23),Execução!$B6, IF(Mensal!CU$2&lt;=(Mensal!$B$23+Mensal!$C$23+Mensal!$D$23),Monitoramento!$B6,0)))</f>
        <v>0</v>
      </c>
      <c r="CV7" s="3">
        <f>IF(CU7&gt;0, CU7*'Base Salarial'!$E7, 0)</f>
        <v>0</v>
      </c>
      <c r="CW7" s="12">
        <f>IF(Mensal!CW$2&lt;=Mensal!$B$23,Diagnostico!$B6, IF(Mensal!CW$2&lt;=(Mensal!$B$23+Mensal!$C$23),Execução!$B6, IF(Mensal!CW$2&lt;=(Mensal!$B$23+Mensal!$C$23+Mensal!$D$23),Monitoramento!$B6,0)))</f>
        <v>0</v>
      </c>
      <c r="CX7" s="3">
        <f>IF(CW7&gt;0, CW7*'Base Salarial'!$E7, 0)</f>
        <v>0</v>
      </c>
      <c r="CY7" s="12">
        <f>IF(Mensal!CY$2&lt;=Mensal!$B$23,Diagnostico!$B6, IF(Mensal!CY$2&lt;=(Mensal!$B$23+Mensal!$C$23),Execução!$B6, IF(Mensal!CY$2&lt;=(Mensal!$B$23+Mensal!$C$23+Mensal!$D$23),Monitoramento!$B6,0)))</f>
        <v>0</v>
      </c>
      <c r="CZ7" s="3">
        <f>IF(CY7&gt;0, CY7*'Base Salarial'!$E7, 0)</f>
        <v>0</v>
      </c>
      <c r="DA7" s="12">
        <f>IF(Mensal!DA$2&lt;=Mensal!$B$23,Diagnostico!$B6, IF(Mensal!DA$2&lt;=(Mensal!$B$23+Mensal!$C$23),Execução!$B6, IF(Mensal!DA$2&lt;=(Mensal!$B$23+Mensal!$C$23+Mensal!$D$23),Monitoramento!$B6,0)))</f>
        <v>0</v>
      </c>
      <c r="DB7" s="3">
        <f>IF(DA7&gt;0, DA7*'Base Salarial'!$E7, 0)</f>
        <v>0</v>
      </c>
      <c r="DC7" s="12">
        <f>IF(Mensal!DC$2&lt;=Mensal!$B$23,Diagnostico!$B6, IF(Mensal!DC$2&lt;=(Mensal!$B$23+Mensal!$C$23),Execução!$B6, IF(Mensal!DC$2&lt;=(Mensal!$B$23+Mensal!$C$23+Mensal!$D$23),Monitoramento!$B6,0)))</f>
        <v>0</v>
      </c>
      <c r="DD7" s="3">
        <f>IF(DC7&gt;0, DC7*'Base Salarial'!$E7, 0)</f>
        <v>0</v>
      </c>
      <c r="DE7" s="12">
        <f>IF(Mensal!DE$2&lt;=Mensal!$B$23,Diagnostico!$B6, IF(Mensal!DE$2&lt;=(Mensal!$B$23+Mensal!$C$23),Execução!$B6, IF(Mensal!DE$2&lt;=(Mensal!$B$23+Mensal!$C$23+Mensal!$D$23),Monitoramento!$B6,0)))</f>
        <v>0</v>
      </c>
      <c r="DF7" s="3">
        <f>IF(DE7&gt;0, DE7*'Base Salarial'!$E7, 0)</f>
        <v>0</v>
      </c>
      <c r="DG7" s="12">
        <f>IF(Mensal!DG$2&lt;=Mensal!$B$23,Diagnostico!$B6, IF(Mensal!DG$2&lt;=(Mensal!$B$23+Mensal!$C$23),Execução!$B6, IF(Mensal!DG$2&lt;=(Mensal!$B$23+Mensal!$C$23+Mensal!$D$23),Monitoramento!$B6,0)))</f>
        <v>0</v>
      </c>
      <c r="DH7" s="3">
        <f>IF(DG7&gt;0, DG7*'Base Salarial'!$E7, 0)</f>
        <v>0</v>
      </c>
      <c r="DI7" s="12">
        <f>IF(Mensal!DI$2&lt;=Mensal!$B$23,Diagnostico!$B6, IF(Mensal!DI$2&lt;=(Mensal!$B$23+Mensal!$C$23),Execução!$B6, IF(Mensal!DI$2&lt;=(Mensal!$B$23+Mensal!$C$23+Mensal!$D$23),Monitoramento!$B6,0)))</f>
        <v>0</v>
      </c>
      <c r="DJ7" s="3">
        <f>IF(DI7&gt;0, DI7*'Base Salarial'!$E7, 0)</f>
        <v>0</v>
      </c>
      <c r="DK7" s="12">
        <f>IF(Mensal!DK$2&lt;=Mensal!$B$23,Diagnostico!$B6, IF(Mensal!DK$2&lt;=(Mensal!$B$23+Mensal!$C$23),Execução!$B6, IF(Mensal!DK$2&lt;=(Mensal!$B$23+Mensal!$C$23+Mensal!$D$23),Monitoramento!$B6,0)))</f>
        <v>0</v>
      </c>
      <c r="DL7" s="3">
        <f>IF(DK7&gt;0, DK7*'Base Salarial'!$E7, 0)</f>
        <v>0</v>
      </c>
      <c r="DM7" s="12">
        <f>IF(Mensal!DM$2&lt;=Mensal!$B$23,Diagnostico!$B6, IF(Mensal!DM$2&lt;=(Mensal!$B$23+Mensal!$C$23),Execução!$B6, IF(Mensal!DM$2&lt;=(Mensal!$B$23+Mensal!$C$23+Mensal!$D$23),Monitoramento!$B6,0)))</f>
        <v>0</v>
      </c>
      <c r="DN7" s="3">
        <f>IF(DM7&gt;0, DM7*'Base Salarial'!$E7, 0)</f>
        <v>0</v>
      </c>
      <c r="DO7" s="12">
        <f>IF(Mensal!DO$2&lt;=Mensal!$B$23,Diagnostico!$B6, IF(Mensal!DO$2&lt;=(Mensal!$B$23+Mensal!$C$23),Execução!$B6, IF(Mensal!DO$2&lt;=(Mensal!$B$23+Mensal!$C$23+Mensal!$D$23),Monitoramento!$B6,0)))</f>
        <v>0</v>
      </c>
      <c r="DP7" s="3">
        <f>IF(DO7&gt;0, DO7*'Base Salarial'!$E7, 0)</f>
        <v>0</v>
      </c>
      <c r="DQ7" s="12">
        <f>IF(Mensal!DQ$2&lt;=Mensal!$B$23,Diagnostico!$B6, IF(Mensal!DQ$2&lt;=(Mensal!$B$23+Mensal!$C$23),Execução!$B6, IF(Mensal!DQ$2&lt;=(Mensal!$B$23+Mensal!$C$23+Mensal!$D$23),Monitoramento!$B6,0)))</f>
        <v>0</v>
      </c>
      <c r="DR7" s="3">
        <f>IF(DQ7&gt;0, DQ7*'Base Salarial'!$E7, 0)</f>
        <v>0</v>
      </c>
      <c r="DS7" s="12">
        <f>IF(Mensal!DS$2&lt;=Mensal!$B$23,Diagnostico!$B6, IF(Mensal!DS$2&lt;=(Mensal!$B$23+Mensal!$C$23),Execução!$B6, IF(Mensal!DS$2&lt;=(Mensal!$B$23+Mensal!$C$23+Mensal!$D$23),Monitoramento!$B6,0)))</f>
        <v>0</v>
      </c>
      <c r="DT7" s="3">
        <f>IF(DS7&gt;0, DS7*'Base Salarial'!$E7, 0)</f>
        <v>0</v>
      </c>
      <c r="DU7" s="12">
        <f>IF(Mensal!DU$2&lt;=Mensal!$B$23,Diagnostico!$B6, IF(Mensal!DU$2&lt;=(Mensal!$B$23+Mensal!$C$23),Execução!$B6, IF(Mensal!DU$2&lt;=(Mensal!$B$23+Mensal!$C$23+Mensal!$D$23),Monitoramento!$B6,0)))</f>
        <v>0</v>
      </c>
      <c r="DV7" s="22">
        <f>IF(DU7&gt;0, DU7*'Base Salarial'!$E7, 0)</f>
        <v>0</v>
      </c>
    </row>
    <row r="8" spans="1:127">
      <c r="A8" s="556" t="s">
        <v>6</v>
      </c>
      <c r="B8" s="557"/>
      <c r="C8" s="557"/>
      <c r="D8" s="558"/>
      <c r="E8" s="5"/>
      <c r="F8" s="46">
        <f t="shared" si="59"/>
        <v>0</v>
      </c>
      <c r="G8" s="21">
        <f>IF(Mensal!G$2&lt;=Mensal!$B$23,Diagnostico!$B7, IF(Mensal!G$2&lt;=(Mensal!$B$23+Mensal!$C$23),Execução!$B7, IF(Mensal!G$2&lt;=(Mensal!$B$23+Mensal!$C$23+Mensal!$D$23),Monitoramento!$B7,0)))</f>
        <v>0</v>
      </c>
      <c r="H8" s="3">
        <f>IF(G8&gt;0, G8*'Base Salarial'!$E8, 0)</f>
        <v>0</v>
      </c>
      <c r="I8" s="12">
        <f>IF(Mensal!I$2&lt;=Mensal!$B$23,Diagnostico!$B7, IF(Mensal!I$2&lt;=(Mensal!$B$23+Mensal!$C$23),Execução!$B7, IF(Mensal!I$2&lt;=(Mensal!$B$23+Mensal!$C$23+Mensal!$D$23),Monitoramento!$B7,0)))</f>
        <v>0</v>
      </c>
      <c r="J8" s="3">
        <f>IF(I8&gt;0, I8*'Base Salarial'!$E8, 0)</f>
        <v>0</v>
      </c>
      <c r="K8" s="12">
        <f>IF(Mensal!K$2&lt;=Mensal!$B$23,Diagnostico!$B7, IF(Mensal!K$2&lt;=(Mensal!$B$23+Mensal!$C$23),Execução!$B7, IF(Mensal!K$2&lt;=(Mensal!$B$23+Mensal!$C$23+Mensal!$D$23),Monitoramento!$B7,0)))</f>
        <v>0</v>
      </c>
      <c r="L8" s="22">
        <f>IF(K8&gt;0, K8*'Base Salarial'!$E8, 0)</f>
        <v>0</v>
      </c>
      <c r="M8" s="21">
        <f>IF(Mensal!M$2&lt;=Mensal!$B$23,Diagnostico!$B7, IF(Mensal!M$2&lt;=(Mensal!$B$23+Mensal!$C$23),Execução!$B7, IF(Mensal!M$2&lt;=(Mensal!$B$23+Mensal!$C$23+Mensal!$D$23),Monitoramento!$B7,0)))</f>
        <v>0</v>
      </c>
      <c r="N8" s="3">
        <f>IF(M8&gt;0, M8*'Base Salarial'!$E8, 0)</f>
        <v>0</v>
      </c>
      <c r="O8" s="12">
        <f>IF(Mensal!O$2&lt;=Mensal!$B$23,Diagnostico!$B7, IF(Mensal!O$2&lt;=(Mensal!$B$23+Mensal!$C$23),Execução!$B7, IF(Mensal!O$2&lt;=(Mensal!$B$23+Mensal!$C$23+Mensal!$D$23),Monitoramento!$B7,0)))</f>
        <v>0</v>
      </c>
      <c r="P8" s="3">
        <f>IF(O8&gt;0, O8*'Base Salarial'!$E8, 0)</f>
        <v>0</v>
      </c>
      <c r="Q8" s="12">
        <f>IF(Mensal!Q$2&lt;=Mensal!$B$23,Diagnostico!$B7, IF(Mensal!Q$2&lt;=(Mensal!$B$23+Mensal!$C$23),Execução!$B7, IF(Mensal!Q$2&lt;=(Mensal!$B$23+Mensal!$C$23+Mensal!$D$23),Monitoramento!$B7,0)))</f>
        <v>0</v>
      </c>
      <c r="R8" s="3">
        <f>IF(Q8&gt;0, Q8*'Base Salarial'!$E8, 0)</f>
        <v>0</v>
      </c>
      <c r="S8" s="12">
        <f>IF(Mensal!S$2&lt;=Mensal!$B$23,Diagnostico!$B7, IF(Mensal!S$2&lt;=(Mensal!$B$23+Mensal!$C$23),Execução!$B7, IF(Mensal!S$2&lt;=(Mensal!$B$23+Mensal!$C$23+Mensal!$D$23),Monitoramento!$B7,0)))</f>
        <v>0</v>
      </c>
      <c r="T8" s="3">
        <f>IF(S8&gt;0, S8*'Base Salarial'!$E8, 0)</f>
        <v>0</v>
      </c>
      <c r="U8" s="12">
        <f>IF(Mensal!U$2&lt;=Mensal!$B$23,Diagnostico!$B7, IF(Mensal!U$2&lt;=(Mensal!$B$23+Mensal!$C$23),Execução!$B7, IF(Mensal!U$2&lt;=(Mensal!$B$23+Mensal!$C$23+Mensal!$D$23),Monitoramento!$B7,0)))</f>
        <v>0</v>
      </c>
      <c r="V8" s="3">
        <f>IF(U8&gt;0, U8*'Base Salarial'!$E8, 0)</f>
        <v>0</v>
      </c>
      <c r="W8" s="12">
        <f>IF(Mensal!W$2&lt;=Mensal!$B$23,Diagnostico!$B7, IF(Mensal!W$2&lt;=(Mensal!$B$23+Mensal!$C$23),Execução!$B7, IF(Mensal!W$2&lt;=(Mensal!$B$23+Mensal!$C$23+Mensal!$D$23),Monitoramento!$B7,0)))</f>
        <v>0</v>
      </c>
      <c r="X8" s="3">
        <f>IF(W8&gt;0, W8*'Base Salarial'!$E8, 0)</f>
        <v>0</v>
      </c>
      <c r="Y8" s="12">
        <f>IF(Mensal!Y$2&lt;=Mensal!$B$23,Diagnostico!$B7, IF(Mensal!Y$2&lt;=(Mensal!$B$23+Mensal!$C$23),Execução!$B7, IF(Mensal!Y$2&lt;=(Mensal!$B$23+Mensal!$C$23+Mensal!$D$23),Monitoramento!$B7,0)))</f>
        <v>0</v>
      </c>
      <c r="Z8" s="3">
        <f>IF(Y8&gt;0, Y8*'Base Salarial'!$E8, 0)</f>
        <v>0</v>
      </c>
      <c r="AA8" s="12">
        <f>IF(Mensal!AA$2&lt;=Mensal!$B$23,Diagnostico!$B7, IF(Mensal!AA$2&lt;=(Mensal!$B$23+Mensal!$C$23),Execução!$B7, IF(Mensal!AA$2&lt;=(Mensal!$B$23+Mensal!$C$23+Mensal!$D$23),Monitoramento!$B7,0)))</f>
        <v>0</v>
      </c>
      <c r="AB8" s="3">
        <f>IF(AA8&gt;0, AA8*'Base Salarial'!$E8, 0)</f>
        <v>0</v>
      </c>
      <c r="AC8" s="12">
        <f>IF(Mensal!AC$2&lt;=Mensal!$B$23,Diagnostico!$B7, IF(Mensal!AC$2&lt;=(Mensal!$B$23+Mensal!$C$23),Execução!$B7, IF(Mensal!AC$2&lt;=(Mensal!$B$23+Mensal!$C$23+Mensal!$D$23),Monitoramento!$B7,0)))</f>
        <v>0</v>
      </c>
      <c r="AD8" s="22">
        <f>IF(AC8&gt;0, AC8*'Base Salarial'!$E8, 0)</f>
        <v>0</v>
      </c>
      <c r="AE8" s="12">
        <f>IF(Mensal!AE$2&lt;=Mensal!$B$23,Diagnostico!$B7, IF(Mensal!AE$2&lt;=(Mensal!$B$23+Mensal!$C$23),Execução!$B7, IF(Mensal!AE$2&lt;=(Mensal!$B$23+Mensal!$C$23+Mensal!$D$23),Monitoramento!$B7,0)))</f>
        <v>0</v>
      </c>
      <c r="AF8" s="3">
        <f>IF(AE8&gt;0, AE8*'Base Salarial'!$E8, 0)</f>
        <v>0</v>
      </c>
      <c r="AG8" s="12">
        <f>IF(Mensal!AG$2&lt;=Mensal!$B$23,Diagnostico!$B7, IF(Mensal!AG$2&lt;=(Mensal!$B$23+Mensal!$C$23),Execução!$B7, IF(Mensal!AG$2&lt;=(Mensal!$B$23+Mensal!$C$23+Mensal!$D$23),Monitoramento!$B7,0)))</f>
        <v>0</v>
      </c>
      <c r="AH8" s="3">
        <f>IF(AG8&gt;0, AG8*'Base Salarial'!$E8, 0)</f>
        <v>0</v>
      </c>
      <c r="AI8" s="12">
        <f>IF(Mensal!AI$2&lt;=Mensal!$B$23,Diagnostico!$B7, IF(Mensal!AI$2&lt;=(Mensal!$B$23+Mensal!$C$23),Execução!$B7, IF(Mensal!AI$2&lt;=(Mensal!$B$23+Mensal!$C$23+Mensal!$D$23),Monitoramento!$B7,0)))</f>
        <v>0</v>
      </c>
      <c r="AJ8" s="3">
        <f>IF(AI8&gt;0, AI8*'Base Salarial'!$E8, 0)</f>
        <v>0</v>
      </c>
      <c r="AK8" s="12">
        <f>IF(Mensal!AK$2&lt;=Mensal!$B$23,Diagnostico!$B7, IF(Mensal!AK$2&lt;=(Mensal!$B$23+Mensal!$C$23),Execução!$B7, IF(Mensal!AK$2&lt;=(Mensal!$B$23+Mensal!$C$23+Mensal!$D$23),Monitoramento!$B7,0)))</f>
        <v>0</v>
      </c>
      <c r="AL8" s="3">
        <f>IF(AK8&gt;0, AK8*'Base Salarial'!$E8, 0)</f>
        <v>0</v>
      </c>
      <c r="AM8" s="12">
        <f>IF(Mensal!AM$2&lt;=Mensal!$B$23,Diagnostico!$B7, IF(Mensal!AM$2&lt;=(Mensal!$B$23+Mensal!$C$23),Execução!$B7, IF(Mensal!AM$2&lt;=(Mensal!$B$23+Mensal!$C$23+Mensal!$D$23),Monitoramento!$B7,0)))</f>
        <v>0</v>
      </c>
      <c r="AN8" s="3">
        <f>IF(AM8&gt;0, AM8*'Base Salarial'!$E8, 0)</f>
        <v>0</v>
      </c>
      <c r="AO8" s="12">
        <f>IF(Mensal!AO$2&lt;=Mensal!$B$23,Diagnostico!$B7, IF(Mensal!AO$2&lt;=(Mensal!$B$23+Mensal!$C$23),Execução!$B7, IF(Mensal!AO$2&lt;=(Mensal!$B$23+Mensal!$C$23+Mensal!$D$23),Monitoramento!$B7,0)))</f>
        <v>0</v>
      </c>
      <c r="AP8" s="3">
        <f>IF(AO8&gt;0, AO8*'Base Salarial'!$E8, 0)</f>
        <v>0</v>
      </c>
      <c r="AQ8" s="12">
        <f>IF(Mensal!AQ$2&lt;=Mensal!$B$23,Diagnostico!$B7, IF(Mensal!AQ$2&lt;=(Mensal!$B$23+Mensal!$C$23),Execução!$B7, IF(Mensal!AQ$2&lt;=(Mensal!$B$23+Mensal!$C$23+Mensal!$D$23),Monitoramento!$B7,0)))</f>
        <v>0</v>
      </c>
      <c r="AR8" s="3">
        <f>IF(AQ8&gt;0, AQ8*'Base Salarial'!$E8, 0)</f>
        <v>0</v>
      </c>
      <c r="AS8" s="12">
        <f>IF(Mensal!AS$2&lt;=Mensal!$B$23,Diagnostico!$B7, IF(Mensal!AS$2&lt;=(Mensal!$B$23+Mensal!$C$23),Execução!$B7, IF(Mensal!AS$2&lt;=(Mensal!$B$23+Mensal!$C$23+Mensal!$D$23),Monitoramento!$B7,0)))</f>
        <v>0</v>
      </c>
      <c r="AT8" s="3">
        <f>IF(AS8&gt;0, AS8*'Base Salarial'!$E8, 0)</f>
        <v>0</v>
      </c>
      <c r="AU8" s="12">
        <f>IF(Mensal!AU$2&lt;=Mensal!$B$23,Diagnostico!$B7, IF(Mensal!AU$2&lt;=(Mensal!$B$23+Mensal!$C$23),Execução!$B7, IF(Mensal!AU$2&lt;=(Mensal!$B$23+Mensal!$C$23+Mensal!$D$23),Monitoramento!$B7,0)))</f>
        <v>0</v>
      </c>
      <c r="AV8" s="3">
        <f>IF(AU8&gt;0, AU8*'Base Salarial'!$E8, 0)</f>
        <v>0</v>
      </c>
      <c r="AW8" s="12">
        <f>IF(Mensal!AW$2&lt;=Mensal!$B$23,Diagnostico!$B7, IF(Mensal!AW$2&lt;=(Mensal!$B$23+Mensal!$C$23),Execução!$B7, IF(Mensal!AW$2&lt;=(Mensal!$B$23+Mensal!$C$23+Mensal!$D$23),Monitoramento!$B7,0)))</f>
        <v>0</v>
      </c>
      <c r="AX8" s="3">
        <f>IF(AW8&gt;0, AW8*'Base Salarial'!$E8, 0)</f>
        <v>0</v>
      </c>
      <c r="AY8" s="12">
        <f>IF(Mensal!AY$2&lt;=Mensal!$B$23,Diagnostico!$B7, IF(Mensal!AY$2&lt;=(Mensal!$B$23+Mensal!$C$23),Execução!$B7, IF(Mensal!AY$2&lt;=(Mensal!$B$23+Mensal!$C$23+Mensal!$D$23),Monitoramento!$B7,0)))</f>
        <v>0</v>
      </c>
      <c r="AZ8" s="3">
        <f>IF(AY8&gt;0, AY8*'Base Salarial'!$E8, 0)</f>
        <v>0</v>
      </c>
      <c r="BA8" s="12">
        <f>IF(Mensal!BA$2&lt;=Mensal!$B$23,Diagnostico!$B7, IF(Mensal!BA$2&lt;=(Mensal!$B$23+Mensal!$C$23),Execução!$B7, IF(Mensal!BA$2&lt;=(Mensal!$B$23+Mensal!$C$23+Mensal!$D$23),Monitoramento!$B7,0)))</f>
        <v>0</v>
      </c>
      <c r="BB8" s="3">
        <f>IF(BA8&gt;0, BA8*'Base Salarial'!$E8, 0)</f>
        <v>0</v>
      </c>
      <c r="BC8" s="12">
        <f>IF(Mensal!BC$2&lt;=Mensal!$B$23,Diagnostico!$B7, IF(Mensal!BC$2&lt;=(Mensal!$B$23+Mensal!$C$23),Execução!$B7, IF(Mensal!BC$2&lt;=(Mensal!$B$23+Mensal!$C$23+Mensal!$D$23),Monitoramento!$B7,0)))</f>
        <v>0</v>
      </c>
      <c r="BD8" s="3">
        <f>IF(BC8&gt;0, BC8*'Base Salarial'!$E8, 0)</f>
        <v>0</v>
      </c>
      <c r="BE8" s="12">
        <f>IF(Mensal!BE$2&lt;=Mensal!$B$23,Diagnostico!$B7, IF(Mensal!BE$2&lt;=(Mensal!$B$23+Mensal!$C$23),Execução!$B7, IF(Mensal!BE$2&lt;=(Mensal!$B$23+Mensal!$C$23+Mensal!$D$23),Monitoramento!$B7,0)))</f>
        <v>0</v>
      </c>
      <c r="BF8" s="3">
        <f>IF(BE8&gt;0, BE8*'Base Salarial'!$E8, 0)</f>
        <v>0</v>
      </c>
      <c r="BG8" s="12">
        <f>IF(Mensal!BG$2&lt;=Mensal!$B$23,Diagnostico!$B7, IF(Mensal!BG$2&lt;=(Mensal!$B$23+Mensal!$C$23),Execução!$B7, IF(Mensal!BG$2&lt;=(Mensal!$B$23+Mensal!$C$23+Mensal!$D$23),Monitoramento!$B7,0)))</f>
        <v>0</v>
      </c>
      <c r="BH8" s="3">
        <f>IF(BG8&gt;0, BG8*'Base Salarial'!$E8, 0)</f>
        <v>0</v>
      </c>
      <c r="BI8" s="12">
        <f>IF(Mensal!BI$2&lt;=Mensal!$B$23,Diagnostico!$B7, IF(Mensal!BI$2&lt;=(Mensal!$B$23+Mensal!$C$23),Execução!$B7, IF(Mensal!BI$2&lt;=(Mensal!$B$23+Mensal!$C$23+Mensal!$D$23),Monitoramento!$B7,0)))</f>
        <v>0</v>
      </c>
      <c r="BJ8" s="3">
        <f>IF(BI8&gt;0, BI8*'Base Salarial'!$E8, 0)</f>
        <v>0</v>
      </c>
      <c r="BK8" s="12">
        <f>IF(Mensal!BK$2&lt;=Mensal!$B$23,Diagnostico!$B7, IF(Mensal!BK$2&lt;=(Mensal!$B$23+Mensal!$C$23),Execução!$B7, IF(Mensal!BK$2&lt;=(Mensal!$B$23+Mensal!$C$23+Mensal!$D$23),Monitoramento!$B7,0)))</f>
        <v>0</v>
      </c>
      <c r="BL8" s="3">
        <f>IF(BK8&gt;0, BK8*'Base Salarial'!$E8, 0)</f>
        <v>0</v>
      </c>
      <c r="BM8" s="12">
        <f>IF(Mensal!BM$2&lt;=Mensal!$B$23,Diagnostico!$B7, IF(Mensal!BM$2&lt;=(Mensal!$B$23+Mensal!$C$23),Execução!$B7, IF(Mensal!BM$2&lt;=(Mensal!$B$23+Mensal!$C$23+Mensal!$D$23),Monitoramento!$B7,0)))</f>
        <v>0</v>
      </c>
      <c r="BN8" s="3">
        <f>IF(BM8&gt;0, BM8*'Base Salarial'!$E8, 0)</f>
        <v>0</v>
      </c>
      <c r="BO8" s="12">
        <f>IF(Mensal!BO$2&lt;=Mensal!$B$23,Diagnostico!$B7, IF(Mensal!BO$2&lt;=(Mensal!$B$23+Mensal!$C$23),Execução!$B7, IF(Mensal!BO$2&lt;=(Mensal!$B$23+Mensal!$C$23+Mensal!$D$23),Monitoramento!$B7,0)))</f>
        <v>0</v>
      </c>
      <c r="BP8" s="3">
        <f>IF(BO8&gt;0, BO8*'Base Salarial'!$E8, 0)</f>
        <v>0</v>
      </c>
      <c r="BQ8" s="12">
        <f>IF(Mensal!BQ$2&lt;=Mensal!$B$23,Diagnostico!$B7, IF(Mensal!BQ$2&lt;=(Mensal!$B$23+Mensal!$C$23),Execução!$B7, IF(Mensal!BQ$2&lt;=(Mensal!$B$23+Mensal!$C$23+Mensal!$D$23),Monitoramento!$B7,0)))</f>
        <v>0</v>
      </c>
      <c r="BR8" s="3">
        <f>IF(BQ8&gt;0, BQ8*'Base Salarial'!$E8, 0)</f>
        <v>0</v>
      </c>
      <c r="BS8" s="12">
        <f>IF(Mensal!BS$2&lt;=Mensal!$B$23,Diagnostico!$B7, IF(Mensal!BS$2&lt;=(Mensal!$B$23+Mensal!$C$23),Execução!$B7, IF(Mensal!BS$2&lt;=(Mensal!$B$23+Mensal!$C$23+Mensal!$D$23),Monitoramento!$B7,0)))</f>
        <v>0</v>
      </c>
      <c r="BT8" s="3">
        <f>IF(BS8&gt;0, BS8*'Base Salarial'!$E8, 0)</f>
        <v>0</v>
      </c>
      <c r="BU8" s="12">
        <f>IF(Mensal!BU$2&lt;=Mensal!$B$23,Diagnostico!$B7, IF(Mensal!BU$2&lt;=(Mensal!$B$23+Mensal!$C$23),Execução!$B7, IF(Mensal!BU$2&lt;=(Mensal!$B$23+Mensal!$C$23+Mensal!$D$23),Monitoramento!$B7,0)))</f>
        <v>0</v>
      </c>
      <c r="BV8" s="3">
        <f>IF(BU8&gt;0, BU8*'Base Salarial'!$E8, 0)</f>
        <v>0</v>
      </c>
      <c r="BW8" s="12">
        <f>IF(Mensal!BW$2&lt;=Mensal!$B$23,Diagnostico!$B7, IF(Mensal!BW$2&lt;=(Mensal!$B$23+Mensal!$C$23),Execução!$B7, IF(Mensal!BW$2&lt;=(Mensal!$B$23+Mensal!$C$23+Mensal!$D$23),Monitoramento!$B7,0)))</f>
        <v>0</v>
      </c>
      <c r="BX8" s="3">
        <f>IF(BW8&gt;0, BW8*'Base Salarial'!$E8, 0)</f>
        <v>0</v>
      </c>
      <c r="BY8" s="12">
        <f>IF(Mensal!BY$2&lt;=Mensal!$B$23,Diagnostico!$B7, IF(Mensal!BY$2&lt;=(Mensal!$B$23+Mensal!$C$23),Execução!$B7, IF(Mensal!BY$2&lt;=(Mensal!$B$23+Mensal!$C$23+Mensal!$D$23),Monitoramento!$B7,0)))</f>
        <v>0</v>
      </c>
      <c r="BZ8" s="3">
        <f>IF(BY8&gt;0, BY8*'Base Salarial'!$E8, 0)</f>
        <v>0</v>
      </c>
      <c r="CA8" s="12">
        <f>IF(Mensal!CA$2&lt;=Mensal!$B$23,Diagnostico!$B7, IF(Mensal!CA$2&lt;=(Mensal!$B$23+Mensal!$C$23),Execução!$B7, IF(Mensal!CA$2&lt;=(Mensal!$B$23+Mensal!$C$23+Mensal!$D$23),Monitoramento!$B7,0)))</f>
        <v>0</v>
      </c>
      <c r="CB8" s="3">
        <f>IF(CA8&gt;0, CA8*'Base Salarial'!$E8, 0)</f>
        <v>0</v>
      </c>
      <c r="CC8" s="12">
        <f>IF(Mensal!CC$2&lt;=Mensal!$B$23,Diagnostico!$B7, IF(Mensal!CC$2&lt;=(Mensal!$B$23+Mensal!$C$23),Execução!$B7, IF(Mensal!CC$2&lt;=(Mensal!$B$23+Mensal!$C$23+Mensal!$D$23),Monitoramento!$B7,0)))</f>
        <v>0</v>
      </c>
      <c r="CD8" s="3">
        <f>IF(CC8&gt;0, CC8*'Base Salarial'!$E8, 0)</f>
        <v>0</v>
      </c>
      <c r="CE8" s="12">
        <f>IF(Mensal!CE$2&lt;=Mensal!$B$23,Diagnostico!$B7, IF(Mensal!CE$2&lt;=(Mensal!$B$23+Mensal!$C$23),Execução!$B7, IF(Mensal!CE$2&lt;=(Mensal!$B$23+Mensal!$C$23+Mensal!$D$23),Monitoramento!$B7,0)))</f>
        <v>0</v>
      </c>
      <c r="CF8" s="3">
        <f>IF(CE8&gt;0, CE8*'Base Salarial'!$E8, 0)</f>
        <v>0</v>
      </c>
      <c r="CG8" s="12">
        <f>IF(Mensal!CG$2&lt;=Mensal!$B$23,Diagnostico!$B7, IF(Mensal!CG$2&lt;=(Mensal!$B$23+Mensal!$C$23),Execução!$B7, IF(Mensal!CG$2&lt;=(Mensal!$B$23+Mensal!$C$23+Mensal!$D$23),Monitoramento!$B7,0)))</f>
        <v>0</v>
      </c>
      <c r="CH8" s="3">
        <f>IF(CG8&gt;0, CG8*'Base Salarial'!$E8, 0)</f>
        <v>0</v>
      </c>
      <c r="CI8" s="12">
        <f>IF(Mensal!CI$2&lt;=Mensal!$B$23,Diagnostico!$B7, IF(Mensal!CI$2&lt;=(Mensal!$B$23+Mensal!$C$23),Execução!$B7, IF(Mensal!CI$2&lt;=(Mensal!$B$23+Mensal!$C$23+Mensal!$D$23),Monitoramento!$B7,0)))</f>
        <v>0</v>
      </c>
      <c r="CJ8" s="3">
        <f>IF(CI8&gt;0, CI8*'Base Salarial'!$E8, 0)</f>
        <v>0</v>
      </c>
      <c r="CK8" s="12">
        <f>IF(Mensal!CK$2&lt;=Mensal!$B$23,Diagnostico!$B7, IF(Mensal!CK$2&lt;=(Mensal!$B$23+Mensal!$C$23),Execução!$B7, IF(Mensal!CK$2&lt;=(Mensal!$B$23+Mensal!$C$23+Mensal!$D$23),Monitoramento!$B7,0)))</f>
        <v>0</v>
      </c>
      <c r="CL8" s="3">
        <f>IF(CK8&gt;0, CK8*'Base Salarial'!$E8, 0)</f>
        <v>0</v>
      </c>
      <c r="CM8" s="12">
        <f>IF(Mensal!CM$2&lt;=Mensal!$B$23,Diagnostico!$B7, IF(Mensal!CM$2&lt;=(Mensal!$B$23+Mensal!$C$23),Execução!$B7, IF(Mensal!CM$2&lt;=(Mensal!$B$23+Mensal!$C$23+Mensal!$D$23),Monitoramento!$B7,0)))</f>
        <v>0</v>
      </c>
      <c r="CN8" s="3">
        <f>IF(CM8&gt;0, CM8*'Base Salarial'!$E8, 0)</f>
        <v>0</v>
      </c>
      <c r="CO8" s="12">
        <f>IF(Mensal!CO$2&lt;=Mensal!$B$23,Diagnostico!$B7, IF(Mensal!CO$2&lt;=(Mensal!$B$23+Mensal!$C$23),Execução!$B7, IF(Mensal!CO$2&lt;=(Mensal!$B$23+Mensal!$C$23+Mensal!$D$23),Monitoramento!$B7,0)))</f>
        <v>0</v>
      </c>
      <c r="CP8" s="3">
        <f>IF(CO8&gt;0, CO8*'Base Salarial'!$E8, 0)</f>
        <v>0</v>
      </c>
      <c r="CQ8" s="12">
        <f>IF(Mensal!CQ$2&lt;=Mensal!$B$23,Diagnostico!$B7, IF(Mensal!CQ$2&lt;=(Mensal!$B$23+Mensal!$C$23),Execução!$B7, IF(Mensal!CQ$2&lt;=(Mensal!$B$23+Mensal!$C$23+Mensal!$D$23),Monitoramento!$B7,0)))</f>
        <v>0</v>
      </c>
      <c r="CR8" s="3">
        <f>IF(CQ8&gt;0, CQ8*'Base Salarial'!$E8, 0)</f>
        <v>0</v>
      </c>
      <c r="CS8" s="12">
        <f>IF(Mensal!CS$2&lt;=Mensal!$B$23,Diagnostico!$B7, IF(Mensal!CS$2&lt;=(Mensal!$B$23+Mensal!$C$23),Execução!$B7, IF(Mensal!CS$2&lt;=(Mensal!$B$23+Mensal!$C$23+Mensal!$D$23),Monitoramento!$B7,0)))</f>
        <v>0</v>
      </c>
      <c r="CT8" s="3">
        <f>IF(CS8&gt;0, CS8*'Base Salarial'!$E8, 0)</f>
        <v>0</v>
      </c>
      <c r="CU8" s="12">
        <f>IF(Mensal!CU$2&lt;=Mensal!$B$23,Diagnostico!$B7, IF(Mensal!CU$2&lt;=(Mensal!$B$23+Mensal!$C$23),Execução!$B7, IF(Mensal!CU$2&lt;=(Mensal!$B$23+Mensal!$C$23+Mensal!$D$23),Monitoramento!$B7,0)))</f>
        <v>0</v>
      </c>
      <c r="CV8" s="3">
        <f>IF(CU8&gt;0, CU8*'Base Salarial'!$E8, 0)</f>
        <v>0</v>
      </c>
      <c r="CW8" s="12">
        <f>IF(Mensal!CW$2&lt;=Mensal!$B$23,Diagnostico!$B7, IF(Mensal!CW$2&lt;=(Mensal!$B$23+Mensal!$C$23),Execução!$B7, IF(Mensal!CW$2&lt;=(Mensal!$B$23+Mensal!$C$23+Mensal!$D$23),Monitoramento!$B7,0)))</f>
        <v>0</v>
      </c>
      <c r="CX8" s="3">
        <f>IF(CW8&gt;0, CW8*'Base Salarial'!$E8, 0)</f>
        <v>0</v>
      </c>
      <c r="CY8" s="12">
        <f>IF(Mensal!CY$2&lt;=Mensal!$B$23,Diagnostico!$B7, IF(Mensal!CY$2&lt;=(Mensal!$B$23+Mensal!$C$23),Execução!$B7, IF(Mensal!CY$2&lt;=(Mensal!$B$23+Mensal!$C$23+Mensal!$D$23),Monitoramento!$B7,0)))</f>
        <v>0</v>
      </c>
      <c r="CZ8" s="3">
        <f>IF(CY8&gt;0, CY8*'Base Salarial'!$E8, 0)</f>
        <v>0</v>
      </c>
      <c r="DA8" s="12">
        <f>IF(Mensal!DA$2&lt;=Mensal!$B$23,Diagnostico!$B7, IF(Mensal!DA$2&lt;=(Mensal!$B$23+Mensal!$C$23),Execução!$B7, IF(Mensal!DA$2&lt;=(Mensal!$B$23+Mensal!$C$23+Mensal!$D$23),Monitoramento!$B7,0)))</f>
        <v>0</v>
      </c>
      <c r="DB8" s="3">
        <f>IF(DA8&gt;0, DA8*'Base Salarial'!$E8, 0)</f>
        <v>0</v>
      </c>
      <c r="DC8" s="12">
        <f>IF(Mensal!DC$2&lt;=Mensal!$B$23,Diagnostico!$B7, IF(Mensal!DC$2&lt;=(Mensal!$B$23+Mensal!$C$23),Execução!$B7, IF(Mensal!DC$2&lt;=(Mensal!$B$23+Mensal!$C$23+Mensal!$D$23),Monitoramento!$B7,0)))</f>
        <v>0</v>
      </c>
      <c r="DD8" s="3">
        <f>IF(DC8&gt;0, DC8*'Base Salarial'!$E8, 0)</f>
        <v>0</v>
      </c>
      <c r="DE8" s="12">
        <f>IF(Mensal!DE$2&lt;=Mensal!$B$23,Diagnostico!$B7, IF(Mensal!DE$2&lt;=(Mensal!$B$23+Mensal!$C$23),Execução!$B7, IF(Mensal!DE$2&lt;=(Mensal!$B$23+Mensal!$C$23+Mensal!$D$23),Monitoramento!$B7,0)))</f>
        <v>0</v>
      </c>
      <c r="DF8" s="3">
        <f>IF(DE8&gt;0, DE8*'Base Salarial'!$E8, 0)</f>
        <v>0</v>
      </c>
      <c r="DG8" s="12">
        <f>IF(Mensal!DG$2&lt;=Mensal!$B$23,Diagnostico!$B7, IF(Mensal!DG$2&lt;=(Mensal!$B$23+Mensal!$C$23),Execução!$B7, IF(Mensal!DG$2&lt;=(Mensal!$B$23+Mensal!$C$23+Mensal!$D$23),Monitoramento!$B7,0)))</f>
        <v>0</v>
      </c>
      <c r="DH8" s="3">
        <f>IF(DG8&gt;0, DG8*'Base Salarial'!$E8, 0)</f>
        <v>0</v>
      </c>
      <c r="DI8" s="12">
        <f>IF(Mensal!DI$2&lt;=Mensal!$B$23,Diagnostico!$B7, IF(Mensal!DI$2&lt;=(Mensal!$B$23+Mensal!$C$23),Execução!$B7, IF(Mensal!DI$2&lt;=(Mensal!$B$23+Mensal!$C$23+Mensal!$D$23),Monitoramento!$B7,0)))</f>
        <v>0</v>
      </c>
      <c r="DJ8" s="3">
        <f>IF(DI8&gt;0, DI8*'Base Salarial'!$E8, 0)</f>
        <v>0</v>
      </c>
      <c r="DK8" s="12">
        <f>IF(Mensal!DK$2&lt;=Mensal!$B$23,Diagnostico!$B7, IF(Mensal!DK$2&lt;=(Mensal!$B$23+Mensal!$C$23),Execução!$B7, IF(Mensal!DK$2&lt;=(Mensal!$B$23+Mensal!$C$23+Mensal!$D$23),Monitoramento!$B7,0)))</f>
        <v>0</v>
      </c>
      <c r="DL8" s="3">
        <f>IF(DK8&gt;0, DK8*'Base Salarial'!$E8, 0)</f>
        <v>0</v>
      </c>
      <c r="DM8" s="12">
        <f>IF(Mensal!DM$2&lt;=Mensal!$B$23,Diagnostico!$B7, IF(Mensal!DM$2&lt;=(Mensal!$B$23+Mensal!$C$23),Execução!$B7, IF(Mensal!DM$2&lt;=(Mensal!$B$23+Mensal!$C$23+Mensal!$D$23),Monitoramento!$B7,0)))</f>
        <v>0</v>
      </c>
      <c r="DN8" s="3">
        <f>IF(DM8&gt;0, DM8*'Base Salarial'!$E8, 0)</f>
        <v>0</v>
      </c>
      <c r="DO8" s="12">
        <f>IF(Mensal!DO$2&lt;=Mensal!$B$23,Diagnostico!$B7, IF(Mensal!DO$2&lt;=(Mensal!$B$23+Mensal!$C$23),Execução!$B7, IF(Mensal!DO$2&lt;=(Mensal!$B$23+Mensal!$C$23+Mensal!$D$23),Monitoramento!$B7,0)))</f>
        <v>0</v>
      </c>
      <c r="DP8" s="3">
        <f>IF(DO8&gt;0, DO8*'Base Salarial'!$E8, 0)</f>
        <v>0</v>
      </c>
      <c r="DQ8" s="12">
        <f>IF(Mensal!DQ$2&lt;=Mensal!$B$23,Diagnostico!$B7, IF(Mensal!DQ$2&lt;=(Mensal!$B$23+Mensal!$C$23),Execução!$B7, IF(Mensal!DQ$2&lt;=(Mensal!$B$23+Mensal!$C$23+Mensal!$D$23),Monitoramento!$B7,0)))</f>
        <v>0</v>
      </c>
      <c r="DR8" s="3">
        <f>IF(DQ8&gt;0, DQ8*'Base Salarial'!$E8, 0)</f>
        <v>0</v>
      </c>
      <c r="DS8" s="12">
        <f>IF(Mensal!DS$2&lt;=Mensal!$B$23,Diagnostico!$B7, IF(Mensal!DS$2&lt;=(Mensal!$B$23+Mensal!$C$23),Execução!$B7, IF(Mensal!DS$2&lt;=(Mensal!$B$23+Mensal!$C$23+Mensal!$D$23),Monitoramento!$B7,0)))</f>
        <v>0</v>
      </c>
      <c r="DT8" s="3">
        <f>IF(DS8&gt;0, DS8*'Base Salarial'!$E8, 0)</f>
        <v>0</v>
      </c>
      <c r="DU8" s="12">
        <f>IF(Mensal!DU$2&lt;=Mensal!$B$23,Diagnostico!$B7, IF(Mensal!DU$2&lt;=(Mensal!$B$23+Mensal!$C$23),Execução!$B7, IF(Mensal!DU$2&lt;=(Mensal!$B$23+Mensal!$C$23+Mensal!$D$23),Monitoramento!$B7,0)))</f>
        <v>0</v>
      </c>
      <c r="DV8" s="22">
        <f>IF(DU8&gt;0, DU8*'Base Salarial'!$E8, 0)</f>
        <v>0</v>
      </c>
    </row>
    <row r="9" spans="1:127">
      <c r="A9" s="556" t="s">
        <v>20</v>
      </c>
      <c r="B9" s="557"/>
      <c r="C9" s="557"/>
      <c r="D9" s="558"/>
      <c r="E9" s="5"/>
      <c r="F9" s="46">
        <f t="shared" si="59"/>
        <v>0</v>
      </c>
      <c r="G9" s="21">
        <f>IF(Mensal!G$2&lt;=Mensal!$B$23,Diagnostico!$B8, IF(Mensal!G$2&lt;=(Mensal!$B$23+Mensal!$C$23),Execução!$B8, IF(Mensal!G$2&lt;=(Mensal!$B$23+Mensal!$C$23+Mensal!$D$23),Monitoramento!$B8,0)))</f>
        <v>0</v>
      </c>
      <c r="H9" s="3">
        <f>IF(G9&gt;0, G9*'Base Salarial'!$E9, 0)</f>
        <v>0</v>
      </c>
      <c r="I9" s="12">
        <f>IF(Mensal!I$2&lt;=Mensal!$B$23,Diagnostico!$B8, IF(Mensal!I$2&lt;=(Mensal!$B$23+Mensal!$C$23),Execução!$B8, IF(Mensal!I$2&lt;=(Mensal!$B$23+Mensal!$C$23+Mensal!$D$23),Monitoramento!$B8,0)))</f>
        <v>0</v>
      </c>
      <c r="J9" s="3">
        <f>IF(I9&gt;0, I9*'Base Salarial'!$E9, 0)</f>
        <v>0</v>
      </c>
      <c r="K9" s="12">
        <f>IF(Mensal!K$2&lt;=Mensal!$B$23,Diagnostico!$B8, IF(Mensal!K$2&lt;=(Mensal!$B$23+Mensal!$C$23),Execução!$B8, IF(Mensal!K$2&lt;=(Mensal!$B$23+Mensal!$C$23+Mensal!$D$23),Monitoramento!$B8,0)))</f>
        <v>0</v>
      </c>
      <c r="L9" s="22">
        <f>IF(K9&gt;0, K9*'Base Salarial'!$E9, 0)</f>
        <v>0</v>
      </c>
      <c r="M9" s="21">
        <f>IF(Mensal!M$2&lt;=Mensal!$B$23,Diagnostico!$B8, IF(Mensal!M$2&lt;=(Mensal!$B$23+Mensal!$C$23),Execução!$B8, IF(Mensal!M$2&lt;=(Mensal!$B$23+Mensal!$C$23+Mensal!$D$23),Monitoramento!$B8,0)))</f>
        <v>0</v>
      </c>
      <c r="N9" s="3">
        <f>IF(M9&gt;0, M9*'Base Salarial'!$E9, 0)</f>
        <v>0</v>
      </c>
      <c r="O9" s="12">
        <f>IF(Mensal!O$2&lt;=Mensal!$B$23,Diagnostico!$B8, IF(Mensal!O$2&lt;=(Mensal!$B$23+Mensal!$C$23),Execução!$B8, IF(Mensal!O$2&lt;=(Mensal!$B$23+Mensal!$C$23+Mensal!$D$23),Monitoramento!$B8,0)))</f>
        <v>0</v>
      </c>
      <c r="P9" s="3">
        <f>IF(O9&gt;0, O9*'Base Salarial'!$E9, 0)</f>
        <v>0</v>
      </c>
      <c r="Q9" s="12">
        <f>IF(Mensal!Q$2&lt;=Mensal!$B$23,Diagnostico!$B8, IF(Mensal!Q$2&lt;=(Mensal!$B$23+Mensal!$C$23),Execução!$B8, IF(Mensal!Q$2&lt;=(Mensal!$B$23+Mensal!$C$23+Mensal!$D$23),Monitoramento!$B8,0)))</f>
        <v>0</v>
      </c>
      <c r="R9" s="3">
        <f>IF(Q9&gt;0, Q9*'Base Salarial'!$E9, 0)</f>
        <v>0</v>
      </c>
      <c r="S9" s="12">
        <f>IF(Mensal!S$2&lt;=Mensal!$B$23,Diagnostico!$B8, IF(Mensal!S$2&lt;=(Mensal!$B$23+Mensal!$C$23),Execução!$B8, IF(Mensal!S$2&lt;=(Mensal!$B$23+Mensal!$C$23+Mensal!$D$23),Monitoramento!$B8,0)))</f>
        <v>0</v>
      </c>
      <c r="T9" s="3">
        <f>IF(S9&gt;0, S9*'Base Salarial'!$E9, 0)</f>
        <v>0</v>
      </c>
      <c r="U9" s="12">
        <f>IF(Mensal!U$2&lt;=Mensal!$B$23,Diagnostico!$B8, IF(Mensal!U$2&lt;=(Mensal!$B$23+Mensal!$C$23),Execução!$B8, IF(Mensal!U$2&lt;=(Mensal!$B$23+Mensal!$C$23+Mensal!$D$23),Monitoramento!$B8,0)))</f>
        <v>0</v>
      </c>
      <c r="V9" s="3">
        <f>IF(U9&gt;0, U9*'Base Salarial'!$E9, 0)</f>
        <v>0</v>
      </c>
      <c r="W9" s="12">
        <f>IF(Mensal!W$2&lt;=Mensal!$B$23,Diagnostico!$B8, IF(Mensal!W$2&lt;=(Mensal!$B$23+Mensal!$C$23),Execução!$B8, IF(Mensal!W$2&lt;=(Mensal!$B$23+Mensal!$C$23+Mensal!$D$23),Monitoramento!$B8,0)))</f>
        <v>0</v>
      </c>
      <c r="X9" s="3">
        <f>IF(W9&gt;0, W9*'Base Salarial'!$E9, 0)</f>
        <v>0</v>
      </c>
      <c r="Y9" s="12">
        <f>IF(Mensal!Y$2&lt;=Mensal!$B$23,Diagnostico!$B8, IF(Mensal!Y$2&lt;=(Mensal!$B$23+Mensal!$C$23),Execução!$B8, IF(Mensal!Y$2&lt;=(Mensal!$B$23+Mensal!$C$23+Mensal!$D$23),Monitoramento!$B8,0)))</f>
        <v>0</v>
      </c>
      <c r="Z9" s="3">
        <f>IF(Y9&gt;0, Y9*'Base Salarial'!$E9, 0)</f>
        <v>0</v>
      </c>
      <c r="AA9" s="12">
        <f>IF(Mensal!AA$2&lt;=Mensal!$B$23,Diagnostico!$B8, IF(Mensal!AA$2&lt;=(Mensal!$B$23+Mensal!$C$23),Execução!$B8, IF(Mensal!AA$2&lt;=(Mensal!$B$23+Mensal!$C$23+Mensal!$D$23),Monitoramento!$B8,0)))</f>
        <v>0</v>
      </c>
      <c r="AB9" s="3">
        <f>IF(AA9&gt;0, AA9*'Base Salarial'!$E9, 0)</f>
        <v>0</v>
      </c>
      <c r="AC9" s="12">
        <f>IF(Mensal!AC$2&lt;=Mensal!$B$23,Diagnostico!$B8, IF(Mensal!AC$2&lt;=(Mensal!$B$23+Mensal!$C$23),Execução!$B8, IF(Mensal!AC$2&lt;=(Mensal!$B$23+Mensal!$C$23+Mensal!$D$23),Monitoramento!$B8,0)))</f>
        <v>0</v>
      </c>
      <c r="AD9" s="22">
        <f>IF(AC9&gt;0, AC9*'Base Salarial'!$E9, 0)</f>
        <v>0</v>
      </c>
      <c r="AE9" s="12">
        <f>IF(Mensal!AE$2&lt;=Mensal!$B$23,Diagnostico!$B8, IF(Mensal!AE$2&lt;=(Mensal!$B$23+Mensal!$C$23),Execução!$B8, IF(Mensal!AE$2&lt;=(Mensal!$B$23+Mensal!$C$23+Mensal!$D$23),Monitoramento!$B8,0)))</f>
        <v>0</v>
      </c>
      <c r="AF9" s="3">
        <f>IF(AE9&gt;0, AE9*'Base Salarial'!$E9, 0)</f>
        <v>0</v>
      </c>
      <c r="AG9" s="12">
        <f>IF(Mensal!AG$2&lt;=Mensal!$B$23,Diagnostico!$B8, IF(Mensal!AG$2&lt;=(Mensal!$B$23+Mensal!$C$23),Execução!$B8, IF(Mensal!AG$2&lt;=(Mensal!$B$23+Mensal!$C$23+Mensal!$D$23),Monitoramento!$B8,0)))</f>
        <v>0</v>
      </c>
      <c r="AH9" s="3">
        <f>IF(AG9&gt;0, AG9*'Base Salarial'!$E9, 0)</f>
        <v>0</v>
      </c>
      <c r="AI9" s="12">
        <f>IF(Mensal!AI$2&lt;=Mensal!$B$23,Diagnostico!$B8, IF(Mensal!AI$2&lt;=(Mensal!$B$23+Mensal!$C$23),Execução!$B8, IF(Mensal!AI$2&lt;=(Mensal!$B$23+Mensal!$C$23+Mensal!$D$23),Monitoramento!$B8,0)))</f>
        <v>0</v>
      </c>
      <c r="AJ9" s="3">
        <f>IF(AI9&gt;0, AI9*'Base Salarial'!$E9, 0)</f>
        <v>0</v>
      </c>
      <c r="AK9" s="12">
        <f>IF(Mensal!AK$2&lt;=Mensal!$B$23,Diagnostico!$B8, IF(Mensal!AK$2&lt;=(Mensal!$B$23+Mensal!$C$23),Execução!$B8, IF(Mensal!AK$2&lt;=(Mensal!$B$23+Mensal!$C$23+Mensal!$D$23),Monitoramento!$B8,0)))</f>
        <v>0</v>
      </c>
      <c r="AL9" s="3">
        <f>IF(AK9&gt;0, AK9*'Base Salarial'!$E9, 0)</f>
        <v>0</v>
      </c>
      <c r="AM9" s="12">
        <f>IF(Mensal!AM$2&lt;=Mensal!$B$23,Diagnostico!$B8, IF(Mensal!AM$2&lt;=(Mensal!$B$23+Mensal!$C$23),Execução!$B8, IF(Mensal!AM$2&lt;=(Mensal!$B$23+Mensal!$C$23+Mensal!$D$23),Monitoramento!$B8,0)))</f>
        <v>0</v>
      </c>
      <c r="AN9" s="3">
        <f>IF(AM9&gt;0, AM9*'Base Salarial'!$E9, 0)</f>
        <v>0</v>
      </c>
      <c r="AO9" s="12">
        <f>IF(Mensal!AO$2&lt;=Mensal!$B$23,Diagnostico!$B8, IF(Mensal!AO$2&lt;=(Mensal!$B$23+Mensal!$C$23),Execução!$B8, IF(Mensal!AO$2&lt;=(Mensal!$B$23+Mensal!$C$23+Mensal!$D$23),Monitoramento!$B8,0)))</f>
        <v>0</v>
      </c>
      <c r="AP9" s="3">
        <f>IF(AO9&gt;0, AO9*'Base Salarial'!$E9, 0)</f>
        <v>0</v>
      </c>
      <c r="AQ9" s="12">
        <f>IF(Mensal!AQ$2&lt;=Mensal!$B$23,Diagnostico!$B8, IF(Mensal!AQ$2&lt;=(Mensal!$B$23+Mensal!$C$23),Execução!$B8, IF(Mensal!AQ$2&lt;=(Mensal!$B$23+Mensal!$C$23+Mensal!$D$23),Monitoramento!$B8,0)))</f>
        <v>0</v>
      </c>
      <c r="AR9" s="3">
        <f>IF(AQ9&gt;0, AQ9*'Base Salarial'!$E9, 0)</f>
        <v>0</v>
      </c>
      <c r="AS9" s="12">
        <f>IF(Mensal!AS$2&lt;=Mensal!$B$23,Diagnostico!$B8, IF(Mensal!AS$2&lt;=(Mensal!$B$23+Mensal!$C$23),Execução!$B8, IF(Mensal!AS$2&lt;=(Mensal!$B$23+Mensal!$C$23+Mensal!$D$23),Monitoramento!$B8,0)))</f>
        <v>0</v>
      </c>
      <c r="AT9" s="3">
        <f>IF(AS9&gt;0, AS9*'Base Salarial'!$E9, 0)</f>
        <v>0</v>
      </c>
      <c r="AU9" s="12">
        <f>IF(Mensal!AU$2&lt;=Mensal!$B$23,Diagnostico!$B8, IF(Mensal!AU$2&lt;=(Mensal!$B$23+Mensal!$C$23),Execução!$B8, IF(Mensal!AU$2&lt;=(Mensal!$B$23+Mensal!$C$23+Mensal!$D$23),Monitoramento!$B8,0)))</f>
        <v>0</v>
      </c>
      <c r="AV9" s="3">
        <f>IF(AU9&gt;0, AU9*'Base Salarial'!$E9, 0)</f>
        <v>0</v>
      </c>
      <c r="AW9" s="12">
        <f>IF(Mensal!AW$2&lt;=Mensal!$B$23,Diagnostico!$B8, IF(Mensal!AW$2&lt;=(Mensal!$B$23+Mensal!$C$23),Execução!$B8, IF(Mensal!AW$2&lt;=(Mensal!$B$23+Mensal!$C$23+Mensal!$D$23),Monitoramento!$B8,0)))</f>
        <v>0</v>
      </c>
      <c r="AX9" s="3">
        <f>IF(AW9&gt;0, AW9*'Base Salarial'!$E9, 0)</f>
        <v>0</v>
      </c>
      <c r="AY9" s="12">
        <f>IF(Mensal!AY$2&lt;=Mensal!$B$23,Diagnostico!$B8, IF(Mensal!AY$2&lt;=(Mensal!$B$23+Mensal!$C$23),Execução!$B8, IF(Mensal!AY$2&lt;=(Mensal!$B$23+Mensal!$C$23+Mensal!$D$23),Monitoramento!$B8,0)))</f>
        <v>0</v>
      </c>
      <c r="AZ9" s="3">
        <f>IF(AY9&gt;0, AY9*'Base Salarial'!$E9, 0)</f>
        <v>0</v>
      </c>
      <c r="BA9" s="12">
        <f>IF(Mensal!BA$2&lt;=Mensal!$B$23,Diagnostico!$B8, IF(Mensal!BA$2&lt;=(Mensal!$B$23+Mensal!$C$23),Execução!$B8, IF(Mensal!BA$2&lt;=(Mensal!$B$23+Mensal!$C$23+Mensal!$D$23),Monitoramento!$B8,0)))</f>
        <v>0</v>
      </c>
      <c r="BB9" s="3">
        <f>IF(BA9&gt;0, BA9*'Base Salarial'!$E9, 0)</f>
        <v>0</v>
      </c>
      <c r="BC9" s="12">
        <f>IF(Mensal!BC$2&lt;=Mensal!$B$23,Diagnostico!$B8, IF(Mensal!BC$2&lt;=(Mensal!$B$23+Mensal!$C$23),Execução!$B8, IF(Mensal!BC$2&lt;=(Mensal!$B$23+Mensal!$C$23+Mensal!$D$23),Monitoramento!$B8,0)))</f>
        <v>0</v>
      </c>
      <c r="BD9" s="3">
        <f>IF(BC9&gt;0, BC9*'Base Salarial'!$E9, 0)</f>
        <v>0</v>
      </c>
      <c r="BE9" s="12">
        <f>IF(Mensal!BE$2&lt;=Mensal!$B$23,Diagnostico!$B8, IF(Mensal!BE$2&lt;=(Mensal!$B$23+Mensal!$C$23),Execução!$B8, IF(Mensal!BE$2&lt;=(Mensal!$B$23+Mensal!$C$23+Mensal!$D$23),Monitoramento!$B8,0)))</f>
        <v>0</v>
      </c>
      <c r="BF9" s="3">
        <f>IF(BE9&gt;0, BE9*'Base Salarial'!$E9, 0)</f>
        <v>0</v>
      </c>
      <c r="BG9" s="12">
        <f>IF(Mensal!BG$2&lt;=Mensal!$B$23,Diagnostico!$B8, IF(Mensal!BG$2&lt;=(Mensal!$B$23+Mensal!$C$23),Execução!$B8, IF(Mensal!BG$2&lt;=(Mensal!$B$23+Mensal!$C$23+Mensal!$D$23),Monitoramento!$B8,0)))</f>
        <v>0</v>
      </c>
      <c r="BH9" s="3">
        <f>IF(BG9&gt;0, BG9*'Base Salarial'!$E9, 0)</f>
        <v>0</v>
      </c>
      <c r="BI9" s="12">
        <f>IF(Mensal!BI$2&lt;=Mensal!$B$23,Diagnostico!$B8, IF(Mensal!BI$2&lt;=(Mensal!$B$23+Mensal!$C$23),Execução!$B8, IF(Mensal!BI$2&lt;=(Mensal!$B$23+Mensal!$C$23+Mensal!$D$23),Monitoramento!$B8,0)))</f>
        <v>0</v>
      </c>
      <c r="BJ9" s="3">
        <f>IF(BI9&gt;0, BI9*'Base Salarial'!$E9, 0)</f>
        <v>0</v>
      </c>
      <c r="BK9" s="12">
        <f>IF(Mensal!BK$2&lt;=Mensal!$B$23,Diagnostico!$B8, IF(Mensal!BK$2&lt;=(Mensal!$B$23+Mensal!$C$23),Execução!$B8, IF(Mensal!BK$2&lt;=(Mensal!$B$23+Mensal!$C$23+Mensal!$D$23),Monitoramento!$B8,0)))</f>
        <v>0</v>
      </c>
      <c r="BL9" s="3">
        <f>IF(BK9&gt;0, BK9*'Base Salarial'!$E9, 0)</f>
        <v>0</v>
      </c>
      <c r="BM9" s="12">
        <f>IF(Mensal!BM$2&lt;=Mensal!$B$23,Diagnostico!$B8, IF(Mensal!BM$2&lt;=(Mensal!$B$23+Mensal!$C$23),Execução!$B8, IF(Mensal!BM$2&lt;=(Mensal!$B$23+Mensal!$C$23+Mensal!$D$23),Monitoramento!$B8,0)))</f>
        <v>0</v>
      </c>
      <c r="BN9" s="3">
        <f>IF(BM9&gt;0, BM9*'Base Salarial'!$E9, 0)</f>
        <v>0</v>
      </c>
      <c r="BO9" s="12">
        <f>IF(Mensal!BO$2&lt;=Mensal!$B$23,Diagnostico!$B8, IF(Mensal!BO$2&lt;=(Mensal!$B$23+Mensal!$C$23),Execução!$B8, IF(Mensal!BO$2&lt;=(Mensal!$B$23+Mensal!$C$23+Mensal!$D$23),Monitoramento!$B8,0)))</f>
        <v>0</v>
      </c>
      <c r="BP9" s="3">
        <f>IF(BO9&gt;0, BO9*'Base Salarial'!$E9, 0)</f>
        <v>0</v>
      </c>
      <c r="BQ9" s="12">
        <f>IF(Mensal!BQ$2&lt;=Mensal!$B$23,Diagnostico!$B8, IF(Mensal!BQ$2&lt;=(Mensal!$B$23+Mensal!$C$23),Execução!$B8, IF(Mensal!BQ$2&lt;=(Mensal!$B$23+Mensal!$C$23+Mensal!$D$23),Monitoramento!$B8,0)))</f>
        <v>0</v>
      </c>
      <c r="BR9" s="3">
        <f>IF(BQ9&gt;0, BQ9*'Base Salarial'!$E9, 0)</f>
        <v>0</v>
      </c>
      <c r="BS9" s="12">
        <f>IF(Mensal!BS$2&lt;=Mensal!$B$23,Diagnostico!$B8, IF(Mensal!BS$2&lt;=(Mensal!$B$23+Mensal!$C$23),Execução!$B8, IF(Mensal!BS$2&lt;=(Mensal!$B$23+Mensal!$C$23+Mensal!$D$23),Monitoramento!$B8,0)))</f>
        <v>0</v>
      </c>
      <c r="BT9" s="3">
        <f>IF(BS9&gt;0, BS9*'Base Salarial'!$E9, 0)</f>
        <v>0</v>
      </c>
      <c r="BU9" s="12">
        <f>IF(Mensal!BU$2&lt;=Mensal!$B$23,Diagnostico!$B8, IF(Mensal!BU$2&lt;=(Mensal!$B$23+Mensal!$C$23),Execução!$B8, IF(Mensal!BU$2&lt;=(Mensal!$B$23+Mensal!$C$23+Mensal!$D$23),Monitoramento!$B8,0)))</f>
        <v>0</v>
      </c>
      <c r="BV9" s="3">
        <f>IF(BU9&gt;0, BU9*'Base Salarial'!$E9, 0)</f>
        <v>0</v>
      </c>
      <c r="BW9" s="12">
        <f>IF(Mensal!BW$2&lt;=Mensal!$B$23,Diagnostico!$B8, IF(Mensal!BW$2&lt;=(Mensal!$B$23+Mensal!$C$23),Execução!$B8, IF(Mensal!BW$2&lt;=(Mensal!$B$23+Mensal!$C$23+Mensal!$D$23),Monitoramento!$B8,0)))</f>
        <v>0</v>
      </c>
      <c r="BX9" s="3">
        <f>IF(BW9&gt;0, BW9*'Base Salarial'!$E9, 0)</f>
        <v>0</v>
      </c>
      <c r="BY9" s="12">
        <f>IF(Mensal!BY$2&lt;=Mensal!$B$23,Diagnostico!$B8, IF(Mensal!BY$2&lt;=(Mensal!$B$23+Mensal!$C$23),Execução!$B8, IF(Mensal!BY$2&lt;=(Mensal!$B$23+Mensal!$C$23+Mensal!$D$23),Monitoramento!$B8,0)))</f>
        <v>0</v>
      </c>
      <c r="BZ9" s="3">
        <f>IF(BY9&gt;0, BY9*'Base Salarial'!$E9, 0)</f>
        <v>0</v>
      </c>
      <c r="CA9" s="12">
        <f>IF(Mensal!CA$2&lt;=Mensal!$B$23,Diagnostico!$B8, IF(Mensal!CA$2&lt;=(Mensal!$B$23+Mensal!$C$23),Execução!$B8, IF(Mensal!CA$2&lt;=(Mensal!$B$23+Mensal!$C$23+Mensal!$D$23),Monitoramento!$B8,0)))</f>
        <v>0</v>
      </c>
      <c r="CB9" s="3">
        <f>IF(CA9&gt;0, CA9*'Base Salarial'!$E9, 0)</f>
        <v>0</v>
      </c>
      <c r="CC9" s="12">
        <f>IF(Mensal!CC$2&lt;=Mensal!$B$23,Diagnostico!$B8, IF(Mensal!CC$2&lt;=(Mensal!$B$23+Mensal!$C$23),Execução!$B8, IF(Mensal!CC$2&lt;=(Mensal!$B$23+Mensal!$C$23+Mensal!$D$23),Monitoramento!$B8,0)))</f>
        <v>0</v>
      </c>
      <c r="CD9" s="3">
        <f>IF(CC9&gt;0, CC9*'Base Salarial'!$E9, 0)</f>
        <v>0</v>
      </c>
      <c r="CE9" s="12">
        <f>IF(Mensal!CE$2&lt;=Mensal!$B$23,Diagnostico!$B8, IF(Mensal!CE$2&lt;=(Mensal!$B$23+Mensal!$C$23),Execução!$B8, IF(Mensal!CE$2&lt;=(Mensal!$B$23+Mensal!$C$23+Mensal!$D$23),Monitoramento!$B8,0)))</f>
        <v>0</v>
      </c>
      <c r="CF9" s="3">
        <f>IF(CE9&gt;0, CE9*'Base Salarial'!$E9, 0)</f>
        <v>0</v>
      </c>
      <c r="CG9" s="12">
        <f>IF(Mensal!CG$2&lt;=Mensal!$B$23,Diagnostico!$B8, IF(Mensal!CG$2&lt;=(Mensal!$B$23+Mensal!$C$23),Execução!$B8, IF(Mensal!CG$2&lt;=(Mensal!$B$23+Mensal!$C$23+Mensal!$D$23),Monitoramento!$B8,0)))</f>
        <v>0</v>
      </c>
      <c r="CH9" s="3">
        <f>IF(CG9&gt;0, CG9*'Base Salarial'!$E9, 0)</f>
        <v>0</v>
      </c>
      <c r="CI9" s="12">
        <f>IF(Mensal!CI$2&lt;=Mensal!$B$23,Diagnostico!$B8, IF(Mensal!CI$2&lt;=(Mensal!$B$23+Mensal!$C$23),Execução!$B8, IF(Mensal!CI$2&lt;=(Mensal!$B$23+Mensal!$C$23+Mensal!$D$23),Monitoramento!$B8,0)))</f>
        <v>0</v>
      </c>
      <c r="CJ9" s="3">
        <f>IF(CI9&gt;0, CI9*'Base Salarial'!$E9, 0)</f>
        <v>0</v>
      </c>
      <c r="CK9" s="12">
        <f>IF(Mensal!CK$2&lt;=Mensal!$B$23,Diagnostico!$B8, IF(Mensal!CK$2&lt;=(Mensal!$B$23+Mensal!$C$23),Execução!$B8, IF(Mensal!CK$2&lt;=(Mensal!$B$23+Mensal!$C$23+Mensal!$D$23),Monitoramento!$B8,0)))</f>
        <v>0</v>
      </c>
      <c r="CL9" s="3">
        <f>IF(CK9&gt;0, CK9*'Base Salarial'!$E9, 0)</f>
        <v>0</v>
      </c>
      <c r="CM9" s="12">
        <f>IF(Mensal!CM$2&lt;=Mensal!$B$23,Diagnostico!$B8, IF(Mensal!CM$2&lt;=(Mensal!$B$23+Mensal!$C$23),Execução!$B8, IF(Mensal!CM$2&lt;=(Mensal!$B$23+Mensal!$C$23+Mensal!$D$23),Monitoramento!$B8,0)))</f>
        <v>0</v>
      </c>
      <c r="CN9" s="3">
        <f>IF(CM9&gt;0, CM9*'Base Salarial'!$E9, 0)</f>
        <v>0</v>
      </c>
      <c r="CO9" s="12">
        <f>IF(Mensal!CO$2&lt;=Mensal!$B$23,Diagnostico!$B8, IF(Mensal!CO$2&lt;=(Mensal!$B$23+Mensal!$C$23),Execução!$B8, IF(Mensal!CO$2&lt;=(Mensal!$B$23+Mensal!$C$23+Mensal!$D$23),Monitoramento!$B8,0)))</f>
        <v>0</v>
      </c>
      <c r="CP9" s="3">
        <f>IF(CO9&gt;0, CO9*'Base Salarial'!$E9, 0)</f>
        <v>0</v>
      </c>
      <c r="CQ9" s="12">
        <f>IF(Mensal!CQ$2&lt;=Mensal!$B$23,Diagnostico!$B8, IF(Mensal!CQ$2&lt;=(Mensal!$B$23+Mensal!$C$23),Execução!$B8, IF(Mensal!CQ$2&lt;=(Mensal!$B$23+Mensal!$C$23+Mensal!$D$23),Monitoramento!$B8,0)))</f>
        <v>0</v>
      </c>
      <c r="CR9" s="3">
        <f>IF(CQ9&gt;0, CQ9*'Base Salarial'!$E9, 0)</f>
        <v>0</v>
      </c>
      <c r="CS9" s="12">
        <f>IF(Mensal!CS$2&lt;=Mensal!$B$23,Diagnostico!$B8, IF(Mensal!CS$2&lt;=(Mensal!$B$23+Mensal!$C$23),Execução!$B8, IF(Mensal!CS$2&lt;=(Mensal!$B$23+Mensal!$C$23+Mensal!$D$23),Monitoramento!$B8,0)))</f>
        <v>0</v>
      </c>
      <c r="CT9" s="3">
        <f>IF(CS9&gt;0, CS9*'Base Salarial'!$E9, 0)</f>
        <v>0</v>
      </c>
      <c r="CU9" s="12">
        <f>IF(Mensal!CU$2&lt;=Mensal!$B$23,Diagnostico!$B8, IF(Mensal!CU$2&lt;=(Mensal!$B$23+Mensal!$C$23),Execução!$B8, IF(Mensal!CU$2&lt;=(Mensal!$B$23+Mensal!$C$23+Mensal!$D$23),Monitoramento!$B8,0)))</f>
        <v>0</v>
      </c>
      <c r="CV9" s="3">
        <f>IF(CU9&gt;0, CU9*'Base Salarial'!$E9, 0)</f>
        <v>0</v>
      </c>
      <c r="CW9" s="12">
        <f>IF(Mensal!CW$2&lt;=Mensal!$B$23,Diagnostico!$B8, IF(Mensal!CW$2&lt;=(Mensal!$B$23+Mensal!$C$23),Execução!$B8, IF(Mensal!CW$2&lt;=(Mensal!$B$23+Mensal!$C$23+Mensal!$D$23),Monitoramento!$B8,0)))</f>
        <v>0</v>
      </c>
      <c r="CX9" s="3">
        <f>IF(CW9&gt;0, CW9*'Base Salarial'!$E9, 0)</f>
        <v>0</v>
      </c>
      <c r="CY9" s="12">
        <f>IF(Mensal!CY$2&lt;=Mensal!$B$23,Diagnostico!$B8, IF(Mensal!CY$2&lt;=(Mensal!$B$23+Mensal!$C$23),Execução!$B8, IF(Mensal!CY$2&lt;=(Mensal!$B$23+Mensal!$C$23+Mensal!$D$23),Monitoramento!$B8,0)))</f>
        <v>0</v>
      </c>
      <c r="CZ9" s="3">
        <f>IF(CY9&gt;0, CY9*'Base Salarial'!$E9, 0)</f>
        <v>0</v>
      </c>
      <c r="DA9" s="12">
        <f>IF(Mensal!DA$2&lt;=Mensal!$B$23,Diagnostico!$B8, IF(Mensal!DA$2&lt;=(Mensal!$B$23+Mensal!$C$23),Execução!$B8, IF(Mensal!DA$2&lt;=(Mensal!$B$23+Mensal!$C$23+Mensal!$D$23),Monitoramento!$B8,0)))</f>
        <v>0</v>
      </c>
      <c r="DB9" s="3">
        <f>IF(DA9&gt;0, DA9*'Base Salarial'!$E9, 0)</f>
        <v>0</v>
      </c>
      <c r="DC9" s="12">
        <f>IF(Mensal!DC$2&lt;=Mensal!$B$23,Diagnostico!$B8, IF(Mensal!DC$2&lt;=(Mensal!$B$23+Mensal!$C$23),Execução!$B8, IF(Mensal!DC$2&lt;=(Mensal!$B$23+Mensal!$C$23+Mensal!$D$23),Monitoramento!$B8,0)))</f>
        <v>0</v>
      </c>
      <c r="DD9" s="3">
        <f>IF(DC9&gt;0, DC9*'Base Salarial'!$E9, 0)</f>
        <v>0</v>
      </c>
      <c r="DE9" s="12">
        <f>IF(Mensal!DE$2&lt;=Mensal!$B$23,Diagnostico!$B8, IF(Mensal!DE$2&lt;=(Mensal!$B$23+Mensal!$C$23),Execução!$B8, IF(Mensal!DE$2&lt;=(Mensal!$B$23+Mensal!$C$23+Mensal!$D$23),Monitoramento!$B8,0)))</f>
        <v>0</v>
      </c>
      <c r="DF9" s="3">
        <f>IF(DE9&gt;0, DE9*'Base Salarial'!$E9, 0)</f>
        <v>0</v>
      </c>
      <c r="DG9" s="12">
        <f>IF(Mensal!DG$2&lt;=Mensal!$B$23,Diagnostico!$B8, IF(Mensal!DG$2&lt;=(Mensal!$B$23+Mensal!$C$23),Execução!$B8, IF(Mensal!DG$2&lt;=(Mensal!$B$23+Mensal!$C$23+Mensal!$D$23),Monitoramento!$B8,0)))</f>
        <v>0</v>
      </c>
      <c r="DH9" s="3">
        <f>IF(DG9&gt;0, DG9*'Base Salarial'!$E9, 0)</f>
        <v>0</v>
      </c>
      <c r="DI9" s="12">
        <f>IF(Mensal!DI$2&lt;=Mensal!$B$23,Diagnostico!$B8, IF(Mensal!DI$2&lt;=(Mensal!$B$23+Mensal!$C$23),Execução!$B8, IF(Mensal!DI$2&lt;=(Mensal!$B$23+Mensal!$C$23+Mensal!$D$23),Monitoramento!$B8,0)))</f>
        <v>0</v>
      </c>
      <c r="DJ9" s="3">
        <f>IF(DI9&gt;0, DI9*'Base Salarial'!$E9, 0)</f>
        <v>0</v>
      </c>
      <c r="DK9" s="12">
        <f>IF(Mensal!DK$2&lt;=Mensal!$B$23,Diagnostico!$B8, IF(Mensal!DK$2&lt;=(Mensal!$B$23+Mensal!$C$23),Execução!$B8, IF(Mensal!DK$2&lt;=(Mensal!$B$23+Mensal!$C$23+Mensal!$D$23),Monitoramento!$B8,0)))</f>
        <v>0</v>
      </c>
      <c r="DL9" s="3">
        <f>IF(DK9&gt;0, DK9*'Base Salarial'!$E9, 0)</f>
        <v>0</v>
      </c>
      <c r="DM9" s="12">
        <f>IF(Mensal!DM$2&lt;=Mensal!$B$23,Diagnostico!$B8, IF(Mensal!DM$2&lt;=(Mensal!$B$23+Mensal!$C$23),Execução!$B8, IF(Mensal!DM$2&lt;=(Mensal!$B$23+Mensal!$C$23+Mensal!$D$23),Monitoramento!$B8,0)))</f>
        <v>0</v>
      </c>
      <c r="DN9" s="3">
        <f>IF(DM9&gt;0, DM9*'Base Salarial'!$E9, 0)</f>
        <v>0</v>
      </c>
      <c r="DO9" s="12">
        <f>IF(Mensal!DO$2&lt;=Mensal!$B$23,Diagnostico!$B8, IF(Mensal!DO$2&lt;=(Mensal!$B$23+Mensal!$C$23),Execução!$B8, IF(Mensal!DO$2&lt;=(Mensal!$B$23+Mensal!$C$23+Mensal!$D$23),Monitoramento!$B8,0)))</f>
        <v>0</v>
      </c>
      <c r="DP9" s="3">
        <f>IF(DO9&gt;0, DO9*'Base Salarial'!$E9, 0)</f>
        <v>0</v>
      </c>
      <c r="DQ9" s="12">
        <f>IF(Mensal!DQ$2&lt;=Mensal!$B$23,Diagnostico!$B8, IF(Mensal!DQ$2&lt;=(Mensal!$B$23+Mensal!$C$23),Execução!$B8, IF(Mensal!DQ$2&lt;=(Mensal!$B$23+Mensal!$C$23+Mensal!$D$23),Monitoramento!$B8,0)))</f>
        <v>0</v>
      </c>
      <c r="DR9" s="3">
        <f>IF(DQ9&gt;0, DQ9*'Base Salarial'!$E9, 0)</f>
        <v>0</v>
      </c>
      <c r="DS9" s="12">
        <f>IF(Mensal!DS$2&lt;=Mensal!$B$23,Diagnostico!$B8, IF(Mensal!DS$2&lt;=(Mensal!$B$23+Mensal!$C$23),Execução!$B8, IF(Mensal!DS$2&lt;=(Mensal!$B$23+Mensal!$C$23+Mensal!$D$23),Monitoramento!$B8,0)))</f>
        <v>0</v>
      </c>
      <c r="DT9" s="3">
        <f>IF(DS9&gt;0, DS9*'Base Salarial'!$E9, 0)</f>
        <v>0</v>
      </c>
      <c r="DU9" s="12">
        <f>IF(Mensal!DU$2&lt;=Mensal!$B$23,Diagnostico!$B8, IF(Mensal!DU$2&lt;=(Mensal!$B$23+Mensal!$C$23),Execução!$B8, IF(Mensal!DU$2&lt;=(Mensal!$B$23+Mensal!$C$23+Mensal!$D$23),Monitoramento!$B8,0)))</f>
        <v>0</v>
      </c>
      <c r="DV9" s="22">
        <f>IF(DU9&gt;0, DU9*'Base Salarial'!$E9, 0)</f>
        <v>0</v>
      </c>
    </row>
    <row r="10" spans="1:127">
      <c r="A10" s="556" t="s">
        <v>7</v>
      </c>
      <c r="B10" s="557"/>
      <c r="C10" s="557"/>
      <c r="D10" s="558"/>
      <c r="E10" s="5"/>
      <c r="F10" s="46">
        <f t="shared" si="59"/>
        <v>0</v>
      </c>
      <c r="G10" s="21">
        <f>IF(Mensal!G$2&lt;=Mensal!$B$23,Diagnostico!$B9, IF(Mensal!G$2&lt;=(Mensal!$B$23+Mensal!$C$23),Execução!$B9, IF(Mensal!G$2&lt;=(Mensal!$B$23+Mensal!$C$23+Mensal!$D$23),Monitoramento!$B9,0)))</f>
        <v>0</v>
      </c>
      <c r="H10" s="3">
        <f>IF(G10&gt;0, G10*'Base Salarial'!$E10, 0)</f>
        <v>0</v>
      </c>
      <c r="I10" s="12">
        <f>IF(Mensal!I$2&lt;=Mensal!$B$23,Diagnostico!$B9, IF(Mensal!I$2&lt;=(Mensal!$B$23+Mensal!$C$23),Execução!$B9, IF(Mensal!I$2&lt;=(Mensal!$B$23+Mensal!$C$23+Mensal!$D$23),Monitoramento!$B9,0)))</f>
        <v>0</v>
      </c>
      <c r="J10" s="3">
        <f>IF(I10&gt;0, I10*'Base Salarial'!$E10, 0)</f>
        <v>0</v>
      </c>
      <c r="K10" s="12">
        <f>IF(Mensal!K$2&lt;=Mensal!$B$23,Diagnostico!$B9, IF(Mensal!K$2&lt;=(Mensal!$B$23+Mensal!$C$23),Execução!$B9, IF(Mensal!K$2&lt;=(Mensal!$B$23+Mensal!$C$23+Mensal!$D$23),Monitoramento!$B9,0)))</f>
        <v>0</v>
      </c>
      <c r="L10" s="22">
        <f>IF(K10&gt;0, K10*'Base Salarial'!$E10, 0)</f>
        <v>0</v>
      </c>
      <c r="M10" s="21">
        <f>IF(Mensal!M$2&lt;=Mensal!$B$23,Diagnostico!$B9, IF(Mensal!M$2&lt;=(Mensal!$B$23+Mensal!$C$23),Execução!$B9, IF(Mensal!M$2&lt;=(Mensal!$B$23+Mensal!$C$23+Mensal!$D$23),Monitoramento!$B9,0)))</f>
        <v>0</v>
      </c>
      <c r="N10" s="3">
        <f>IF(M10&gt;0, M10*'Base Salarial'!$E10, 0)</f>
        <v>0</v>
      </c>
      <c r="O10" s="12">
        <f>IF(Mensal!O$2&lt;=Mensal!$B$23,Diagnostico!$B9, IF(Mensal!O$2&lt;=(Mensal!$B$23+Mensal!$C$23),Execução!$B9, IF(Mensal!O$2&lt;=(Mensal!$B$23+Mensal!$C$23+Mensal!$D$23),Monitoramento!$B9,0)))</f>
        <v>0</v>
      </c>
      <c r="P10" s="3">
        <f>IF(O10&gt;0, O10*'Base Salarial'!$E10, 0)</f>
        <v>0</v>
      </c>
      <c r="Q10" s="12">
        <f>IF(Mensal!Q$2&lt;=Mensal!$B$23,Diagnostico!$B9, IF(Mensal!Q$2&lt;=(Mensal!$B$23+Mensal!$C$23),Execução!$B9, IF(Mensal!Q$2&lt;=(Mensal!$B$23+Mensal!$C$23+Mensal!$D$23),Monitoramento!$B9,0)))</f>
        <v>0</v>
      </c>
      <c r="R10" s="3">
        <f>IF(Q10&gt;0, Q10*'Base Salarial'!$E10, 0)</f>
        <v>0</v>
      </c>
      <c r="S10" s="12">
        <f>IF(Mensal!S$2&lt;=Mensal!$B$23,Diagnostico!$B9, IF(Mensal!S$2&lt;=(Mensal!$B$23+Mensal!$C$23),Execução!$B9, IF(Mensal!S$2&lt;=(Mensal!$B$23+Mensal!$C$23+Mensal!$D$23),Monitoramento!$B9,0)))</f>
        <v>0</v>
      </c>
      <c r="T10" s="3">
        <f>IF(S10&gt;0, S10*'Base Salarial'!$E10, 0)</f>
        <v>0</v>
      </c>
      <c r="U10" s="12">
        <f>IF(Mensal!U$2&lt;=Mensal!$B$23,Diagnostico!$B9, IF(Mensal!U$2&lt;=(Mensal!$B$23+Mensal!$C$23),Execução!$B9, IF(Mensal!U$2&lt;=(Mensal!$B$23+Mensal!$C$23+Mensal!$D$23),Monitoramento!$B9,0)))</f>
        <v>0</v>
      </c>
      <c r="V10" s="3">
        <f>IF(U10&gt;0, U10*'Base Salarial'!$E10, 0)</f>
        <v>0</v>
      </c>
      <c r="W10" s="12">
        <f>IF(Mensal!W$2&lt;=Mensal!$B$23,Diagnostico!$B9, IF(Mensal!W$2&lt;=(Mensal!$B$23+Mensal!$C$23),Execução!$B9, IF(Mensal!W$2&lt;=(Mensal!$B$23+Mensal!$C$23+Mensal!$D$23),Monitoramento!$B9,0)))</f>
        <v>0</v>
      </c>
      <c r="X10" s="3">
        <f>IF(W10&gt;0, W10*'Base Salarial'!$E10, 0)</f>
        <v>0</v>
      </c>
      <c r="Y10" s="12">
        <f>IF(Mensal!Y$2&lt;=Mensal!$B$23,Diagnostico!$B9, IF(Mensal!Y$2&lt;=(Mensal!$B$23+Mensal!$C$23),Execução!$B9, IF(Mensal!Y$2&lt;=(Mensal!$B$23+Mensal!$C$23+Mensal!$D$23),Monitoramento!$B9,0)))</f>
        <v>0</v>
      </c>
      <c r="Z10" s="3">
        <f>IF(Y10&gt;0, Y10*'Base Salarial'!$E10, 0)</f>
        <v>0</v>
      </c>
      <c r="AA10" s="12">
        <f>IF(Mensal!AA$2&lt;=Mensal!$B$23,Diagnostico!$B9, IF(Mensal!AA$2&lt;=(Mensal!$B$23+Mensal!$C$23),Execução!$B9, IF(Mensal!AA$2&lt;=(Mensal!$B$23+Mensal!$C$23+Mensal!$D$23),Monitoramento!$B9,0)))</f>
        <v>0</v>
      </c>
      <c r="AB10" s="3">
        <f>IF(AA10&gt;0, AA10*'Base Salarial'!$E10, 0)</f>
        <v>0</v>
      </c>
      <c r="AC10" s="12">
        <f>IF(Mensal!AC$2&lt;=Mensal!$B$23,Diagnostico!$B9, IF(Mensal!AC$2&lt;=(Mensal!$B$23+Mensal!$C$23),Execução!$B9, IF(Mensal!AC$2&lt;=(Mensal!$B$23+Mensal!$C$23+Mensal!$D$23),Monitoramento!$B9,0)))</f>
        <v>0</v>
      </c>
      <c r="AD10" s="22">
        <f>IF(AC10&gt;0, AC10*'Base Salarial'!$E10, 0)</f>
        <v>0</v>
      </c>
      <c r="AE10" s="12">
        <f>IF(Mensal!AE$2&lt;=Mensal!$B$23,Diagnostico!$B9, IF(Mensal!AE$2&lt;=(Mensal!$B$23+Mensal!$C$23),Execução!$B9, IF(Mensal!AE$2&lt;=(Mensal!$B$23+Mensal!$C$23+Mensal!$D$23),Monitoramento!$B9,0)))</f>
        <v>0</v>
      </c>
      <c r="AF10" s="3">
        <f>IF(AE10&gt;0, AE10*'Base Salarial'!$E10, 0)</f>
        <v>0</v>
      </c>
      <c r="AG10" s="12">
        <f>IF(Mensal!AG$2&lt;=Mensal!$B$23,Diagnostico!$B9, IF(Mensal!AG$2&lt;=(Mensal!$B$23+Mensal!$C$23),Execução!$B9, IF(Mensal!AG$2&lt;=(Mensal!$B$23+Mensal!$C$23+Mensal!$D$23),Monitoramento!$B9,0)))</f>
        <v>0</v>
      </c>
      <c r="AH10" s="3">
        <f>IF(AG10&gt;0, AG10*'Base Salarial'!$E10, 0)</f>
        <v>0</v>
      </c>
      <c r="AI10" s="12">
        <f>IF(Mensal!AI$2&lt;=Mensal!$B$23,Diagnostico!$B9, IF(Mensal!AI$2&lt;=(Mensal!$B$23+Mensal!$C$23),Execução!$B9, IF(Mensal!AI$2&lt;=(Mensal!$B$23+Mensal!$C$23+Mensal!$D$23),Monitoramento!$B9,0)))</f>
        <v>0</v>
      </c>
      <c r="AJ10" s="3">
        <f>IF(AI10&gt;0, AI10*'Base Salarial'!$E10, 0)</f>
        <v>0</v>
      </c>
      <c r="AK10" s="12">
        <f>IF(Mensal!AK$2&lt;=Mensal!$B$23,Diagnostico!$B9, IF(Mensal!AK$2&lt;=(Mensal!$B$23+Mensal!$C$23),Execução!$B9, IF(Mensal!AK$2&lt;=(Mensal!$B$23+Mensal!$C$23+Mensal!$D$23),Monitoramento!$B9,0)))</f>
        <v>0</v>
      </c>
      <c r="AL10" s="3">
        <f>IF(AK10&gt;0, AK10*'Base Salarial'!$E10, 0)</f>
        <v>0</v>
      </c>
      <c r="AM10" s="12">
        <f>IF(Mensal!AM$2&lt;=Mensal!$B$23,Diagnostico!$B9, IF(Mensal!AM$2&lt;=(Mensal!$B$23+Mensal!$C$23),Execução!$B9, IF(Mensal!AM$2&lt;=(Mensal!$B$23+Mensal!$C$23+Mensal!$D$23),Monitoramento!$B9,0)))</f>
        <v>0</v>
      </c>
      <c r="AN10" s="3">
        <f>IF(AM10&gt;0, AM10*'Base Salarial'!$E10, 0)</f>
        <v>0</v>
      </c>
      <c r="AO10" s="12">
        <f>IF(Mensal!AO$2&lt;=Mensal!$B$23,Diagnostico!$B9, IF(Mensal!AO$2&lt;=(Mensal!$B$23+Mensal!$C$23),Execução!$B9, IF(Mensal!AO$2&lt;=(Mensal!$B$23+Mensal!$C$23+Mensal!$D$23),Monitoramento!$B9,0)))</f>
        <v>0</v>
      </c>
      <c r="AP10" s="3">
        <f>IF(AO10&gt;0, AO10*'Base Salarial'!$E10, 0)</f>
        <v>0</v>
      </c>
      <c r="AQ10" s="12">
        <f>IF(Mensal!AQ$2&lt;=Mensal!$B$23,Diagnostico!$B9, IF(Mensal!AQ$2&lt;=(Mensal!$B$23+Mensal!$C$23),Execução!$B9, IF(Mensal!AQ$2&lt;=(Mensal!$B$23+Mensal!$C$23+Mensal!$D$23),Monitoramento!$B9,0)))</f>
        <v>0</v>
      </c>
      <c r="AR10" s="3">
        <f>IF(AQ10&gt;0, AQ10*'Base Salarial'!$E10, 0)</f>
        <v>0</v>
      </c>
      <c r="AS10" s="12">
        <f>IF(Mensal!AS$2&lt;=Mensal!$B$23,Diagnostico!$B9, IF(Mensal!AS$2&lt;=(Mensal!$B$23+Mensal!$C$23),Execução!$B9, IF(Mensal!AS$2&lt;=(Mensal!$B$23+Mensal!$C$23+Mensal!$D$23),Monitoramento!$B9,0)))</f>
        <v>0</v>
      </c>
      <c r="AT10" s="3">
        <f>IF(AS10&gt;0, AS10*'Base Salarial'!$E10, 0)</f>
        <v>0</v>
      </c>
      <c r="AU10" s="12">
        <f>IF(Mensal!AU$2&lt;=Mensal!$B$23,Diagnostico!$B9, IF(Mensal!AU$2&lt;=(Mensal!$B$23+Mensal!$C$23),Execução!$B9, IF(Mensal!AU$2&lt;=(Mensal!$B$23+Mensal!$C$23+Mensal!$D$23),Monitoramento!$B9,0)))</f>
        <v>0</v>
      </c>
      <c r="AV10" s="3">
        <f>IF(AU10&gt;0, AU10*'Base Salarial'!$E10, 0)</f>
        <v>0</v>
      </c>
      <c r="AW10" s="12">
        <f>IF(Mensal!AW$2&lt;=Mensal!$B$23,Diagnostico!$B9, IF(Mensal!AW$2&lt;=(Mensal!$B$23+Mensal!$C$23),Execução!$B9, IF(Mensal!AW$2&lt;=(Mensal!$B$23+Mensal!$C$23+Mensal!$D$23),Monitoramento!$B9,0)))</f>
        <v>0</v>
      </c>
      <c r="AX10" s="3">
        <f>IF(AW10&gt;0, AW10*'Base Salarial'!$E10, 0)</f>
        <v>0</v>
      </c>
      <c r="AY10" s="12">
        <f>IF(Mensal!AY$2&lt;=Mensal!$B$23,Diagnostico!$B9, IF(Mensal!AY$2&lt;=(Mensal!$B$23+Mensal!$C$23),Execução!$B9, IF(Mensal!AY$2&lt;=(Mensal!$B$23+Mensal!$C$23+Mensal!$D$23),Monitoramento!$B9,0)))</f>
        <v>0</v>
      </c>
      <c r="AZ10" s="3">
        <f>IF(AY10&gt;0, AY10*'Base Salarial'!$E10, 0)</f>
        <v>0</v>
      </c>
      <c r="BA10" s="12">
        <f>IF(Mensal!BA$2&lt;=Mensal!$B$23,Diagnostico!$B9, IF(Mensal!BA$2&lt;=(Mensal!$B$23+Mensal!$C$23),Execução!$B9, IF(Mensal!BA$2&lt;=(Mensal!$B$23+Mensal!$C$23+Mensal!$D$23),Monitoramento!$B9,0)))</f>
        <v>0</v>
      </c>
      <c r="BB10" s="3">
        <f>IF(BA10&gt;0, BA10*'Base Salarial'!$E10, 0)</f>
        <v>0</v>
      </c>
      <c r="BC10" s="12">
        <f>IF(Mensal!BC$2&lt;=Mensal!$B$23,Diagnostico!$B9, IF(Mensal!BC$2&lt;=(Mensal!$B$23+Mensal!$C$23),Execução!$B9, IF(Mensal!BC$2&lt;=(Mensal!$B$23+Mensal!$C$23+Mensal!$D$23),Monitoramento!$B9,0)))</f>
        <v>0</v>
      </c>
      <c r="BD10" s="3">
        <f>IF(BC10&gt;0, BC10*'Base Salarial'!$E10, 0)</f>
        <v>0</v>
      </c>
      <c r="BE10" s="12">
        <f>IF(Mensal!BE$2&lt;=Mensal!$B$23,Diagnostico!$B9, IF(Mensal!BE$2&lt;=(Mensal!$B$23+Mensal!$C$23),Execução!$B9, IF(Mensal!BE$2&lt;=(Mensal!$B$23+Mensal!$C$23+Mensal!$D$23),Monitoramento!$B9,0)))</f>
        <v>0</v>
      </c>
      <c r="BF10" s="3">
        <f>IF(BE10&gt;0, BE10*'Base Salarial'!$E10, 0)</f>
        <v>0</v>
      </c>
      <c r="BG10" s="12">
        <f>IF(Mensal!BG$2&lt;=Mensal!$B$23,Diagnostico!$B9, IF(Mensal!BG$2&lt;=(Mensal!$B$23+Mensal!$C$23),Execução!$B9, IF(Mensal!BG$2&lt;=(Mensal!$B$23+Mensal!$C$23+Mensal!$D$23),Monitoramento!$B9,0)))</f>
        <v>0</v>
      </c>
      <c r="BH10" s="3">
        <f>IF(BG10&gt;0, BG10*'Base Salarial'!$E10, 0)</f>
        <v>0</v>
      </c>
      <c r="BI10" s="12">
        <f>IF(Mensal!BI$2&lt;=Mensal!$B$23,Diagnostico!$B9, IF(Mensal!BI$2&lt;=(Mensal!$B$23+Mensal!$C$23),Execução!$B9, IF(Mensal!BI$2&lt;=(Mensal!$B$23+Mensal!$C$23+Mensal!$D$23),Monitoramento!$B9,0)))</f>
        <v>0</v>
      </c>
      <c r="BJ10" s="3">
        <f>IF(BI10&gt;0, BI10*'Base Salarial'!$E10, 0)</f>
        <v>0</v>
      </c>
      <c r="BK10" s="12">
        <f>IF(Mensal!BK$2&lt;=Mensal!$B$23,Diagnostico!$B9, IF(Mensal!BK$2&lt;=(Mensal!$B$23+Mensal!$C$23),Execução!$B9, IF(Mensal!BK$2&lt;=(Mensal!$B$23+Mensal!$C$23+Mensal!$D$23),Monitoramento!$B9,0)))</f>
        <v>0</v>
      </c>
      <c r="BL10" s="3">
        <f>IF(BK10&gt;0, BK10*'Base Salarial'!$E10, 0)</f>
        <v>0</v>
      </c>
      <c r="BM10" s="12">
        <f>IF(Mensal!BM$2&lt;=Mensal!$B$23,Diagnostico!$B9, IF(Mensal!BM$2&lt;=(Mensal!$B$23+Mensal!$C$23),Execução!$B9, IF(Mensal!BM$2&lt;=(Mensal!$B$23+Mensal!$C$23+Mensal!$D$23),Monitoramento!$B9,0)))</f>
        <v>0</v>
      </c>
      <c r="BN10" s="3">
        <f>IF(BM10&gt;0, BM10*'Base Salarial'!$E10, 0)</f>
        <v>0</v>
      </c>
      <c r="BO10" s="12">
        <f>IF(Mensal!BO$2&lt;=Mensal!$B$23,Diagnostico!$B9, IF(Mensal!BO$2&lt;=(Mensal!$B$23+Mensal!$C$23),Execução!$B9, IF(Mensal!BO$2&lt;=(Mensal!$B$23+Mensal!$C$23+Mensal!$D$23),Monitoramento!$B9,0)))</f>
        <v>0</v>
      </c>
      <c r="BP10" s="3">
        <f>IF(BO10&gt;0, BO10*'Base Salarial'!$E10, 0)</f>
        <v>0</v>
      </c>
      <c r="BQ10" s="12">
        <f>IF(Mensal!BQ$2&lt;=Mensal!$B$23,Diagnostico!$B9, IF(Mensal!BQ$2&lt;=(Mensal!$B$23+Mensal!$C$23),Execução!$B9, IF(Mensal!BQ$2&lt;=(Mensal!$B$23+Mensal!$C$23+Mensal!$D$23),Monitoramento!$B9,0)))</f>
        <v>0</v>
      </c>
      <c r="BR10" s="3">
        <f>IF(BQ10&gt;0, BQ10*'Base Salarial'!$E10, 0)</f>
        <v>0</v>
      </c>
      <c r="BS10" s="12">
        <f>IF(Mensal!BS$2&lt;=Mensal!$B$23,Diagnostico!$B9, IF(Mensal!BS$2&lt;=(Mensal!$B$23+Mensal!$C$23),Execução!$B9, IF(Mensal!BS$2&lt;=(Mensal!$B$23+Mensal!$C$23+Mensal!$D$23),Monitoramento!$B9,0)))</f>
        <v>0</v>
      </c>
      <c r="BT10" s="3">
        <f>IF(BS10&gt;0, BS10*'Base Salarial'!$E10, 0)</f>
        <v>0</v>
      </c>
      <c r="BU10" s="12">
        <f>IF(Mensal!BU$2&lt;=Mensal!$B$23,Diagnostico!$B9, IF(Mensal!BU$2&lt;=(Mensal!$B$23+Mensal!$C$23),Execução!$B9, IF(Mensal!BU$2&lt;=(Mensal!$B$23+Mensal!$C$23+Mensal!$D$23),Monitoramento!$B9,0)))</f>
        <v>0</v>
      </c>
      <c r="BV10" s="3">
        <f>IF(BU10&gt;0, BU10*'Base Salarial'!$E10, 0)</f>
        <v>0</v>
      </c>
      <c r="BW10" s="12">
        <f>IF(Mensal!BW$2&lt;=Mensal!$B$23,Diagnostico!$B9, IF(Mensal!BW$2&lt;=(Mensal!$B$23+Mensal!$C$23),Execução!$B9, IF(Mensal!BW$2&lt;=(Mensal!$B$23+Mensal!$C$23+Mensal!$D$23),Monitoramento!$B9,0)))</f>
        <v>0</v>
      </c>
      <c r="BX10" s="3">
        <f>IF(BW10&gt;0, BW10*'Base Salarial'!$E10, 0)</f>
        <v>0</v>
      </c>
      <c r="BY10" s="12">
        <f>IF(Mensal!BY$2&lt;=Mensal!$B$23,Diagnostico!$B9, IF(Mensal!BY$2&lt;=(Mensal!$B$23+Mensal!$C$23),Execução!$B9, IF(Mensal!BY$2&lt;=(Mensal!$B$23+Mensal!$C$23+Mensal!$D$23),Monitoramento!$B9,0)))</f>
        <v>0</v>
      </c>
      <c r="BZ10" s="3">
        <f>IF(BY10&gt;0, BY10*'Base Salarial'!$E10, 0)</f>
        <v>0</v>
      </c>
      <c r="CA10" s="12">
        <f>IF(Mensal!CA$2&lt;=Mensal!$B$23,Diagnostico!$B9, IF(Mensal!CA$2&lt;=(Mensal!$B$23+Mensal!$C$23),Execução!$B9, IF(Mensal!CA$2&lt;=(Mensal!$B$23+Mensal!$C$23+Mensal!$D$23),Monitoramento!$B9,0)))</f>
        <v>0</v>
      </c>
      <c r="CB10" s="3">
        <f>IF(CA10&gt;0, CA10*'Base Salarial'!$E10, 0)</f>
        <v>0</v>
      </c>
      <c r="CC10" s="12">
        <f>IF(Mensal!CC$2&lt;=Mensal!$B$23,Diagnostico!$B9, IF(Mensal!CC$2&lt;=(Mensal!$B$23+Mensal!$C$23),Execução!$B9, IF(Mensal!CC$2&lt;=(Mensal!$B$23+Mensal!$C$23+Mensal!$D$23),Monitoramento!$B9,0)))</f>
        <v>0</v>
      </c>
      <c r="CD10" s="3">
        <f>IF(CC10&gt;0, CC10*'Base Salarial'!$E10, 0)</f>
        <v>0</v>
      </c>
      <c r="CE10" s="12">
        <f>IF(Mensal!CE$2&lt;=Mensal!$B$23,Diagnostico!$B9, IF(Mensal!CE$2&lt;=(Mensal!$B$23+Mensal!$C$23),Execução!$B9, IF(Mensal!CE$2&lt;=(Mensal!$B$23+Mensal!$C$23+Mensal!$D$23),Monitoramento!$B9,0)))</f>
        <v>0</v>
      </c>
      <c r="CF10" s="3">
        <f>IF(CE10&gt;0, CE10*'Base Salarial'!$E10, 0)</f>
        <v>0</v>
      </c>
      <c r="CG10" s="12">
        <f>IF(Mensal!CG$2&lt;=Mensal!$B$23,Diagnostico!$B9, IF(Mensal!CG$2&lt;=(Mensal!$B$23+Mensal!$C$23),Execução!$B9, IF(Mensal!CG$2&lt;=(Mensal!$B$23+Mensal!$C$23+Mensal!$D$23),Monitoramento!$B9,0)))</f>
        <v>0</v>
      </c>
      <c r="CH10" s="3">
        <f>IF(CG10&gt;0, CG10*'Base Salarial'!$E10, 0)</f>
        <v>0</v>
      </c>
      <c r="CI10" s="12">
        <f>IF(Mensal!CI$2&lt;=Mensal!$B$23,Diagnostico!$B9, IF(Mensal!CI$2&lt;=(Mensal!$B$23+Mensal!$C$23),Execução!$B9, IF(Mensal!CI$2&lt;=(Mensal!$B$23+Mensal!$C$23+Mensal!$D$23),Monitoramento!$B9,0)))</f>
        <v>0</v>
      </c>
      <c r="CJ10" s="3">
        <f>IF(CI10&gt;0, CI10*'Base Salarial'!$E10, 0)</f>
        <v>0</v>
      </c>
      <c r="CK10" s="12">
        <f>IF(Mensal!CK$2&lt;=Mensal!$B$23,Diagnostico!$B9, IF(Mensal!CK$2&lt;=(Mensal!$B$23+Mensal!$C$23),Execução!$B9, IF(Mensal!CK$2&lt;=(Mensal!$B$23+Mensal!$C$23+Mensal!$D$23),Monitoramento!$B9,0)))</f>
        <v>0</v>
      </c>
      <c r="CL10" s="3">
        <f>IF(CK10&gt;0, CK10*'Base Salarial'!$E10, 0)</f>
        <v>0</v>
      </c>
      <c r="CM10" s="12">
        <f>IF(Mensal!CM$2&lt;=Mensal!$B$23,Diagnostico!$B9, IF(Mensal!CM$2&lt;=(Mensal!$B$23+Mensal!$C$23),Execução!$B9, IF(Mensal!CM$2&lt;=(Mensal!$B$23+Mensal!$C$23+Mensal!$D$23),Monitoramento!$B9,0)))</f>
        <v>0</v>
      </c>
      <c r="CN10" s="3">
        <f>IF(CM10&gt;0, CM10*'Base Salarial'!$E10, 0)</f>
        <v>0</v>
      </c>
      <c r="CO10" s="12">
        <f>IF(Mensal!CO$2&lt;=Mensal!$B$23,Diagnostico!$B9, IF(Mensal!CO$2&lt;=(Mensal!$B$23+Mensal!$C$23),Execução!$B9, IF(Mensal!CO$2&lt;=(Mensal!$B$23+Mensal!$C$23+Mensal!$D$23),Monitoramento!$B9,0)))</f>
        <v>0</v>
      </c>
      <c r="CP10" s="3">
        <f>IF(CO10&gt;0, CO10*'Base Salarial'!$E10, 0)</f>
        <v>0</v>
      </c>
      <c r="CQ10" s="12">
        <f>IF(Mensal!CQ$2&lt;=Mensal!$B$23,Diagnostico!$B9, IF(Mensal!CQ$2&lt;=(Mensal!$B$23+Mensal!$C$23),Execução!$B9, IF(Mensal!CQ$2&lt;=(Mensal!$B$23+Mensal!$C$23+Mensal!$D$23),Monitoramento!$B9,0)))</f>
        <v>0</v>
      </c>
      <c r="CR10" s="3">
        <f>IF(CQ10&gt;0, CQ10*'Base Salarial'!$E10, 0)</f>
        <v>0</v>
      </c>
      <c r="CS10" s="12">
        <f>IF(Mensal!CS$2&lt;=Mensal!$B$23,Diagnostico!$B9, IF(Mensal!CS$2&lt;=(Mensal!$B$23+Mensal!$C$23),Execução!$B9, IF(Mensal!CS$2&lt;=(Mensal!$B$23+Mensal!$C$23+Mensal!$D$23),Monitoramento!$B9,0)))</f>
        <v>0</v>
      </c>
      <c r="CT10" s="3">
        <f>IF(CS10&gt;0, CS10*'Base Salarial'!$E10, 0)</f>
        <v>0</v>
      </c>
      <c r="CU10" s="12">
        <f>IF(Mensal!CU$2&lt;=Mensal!$B$23,Diagnostico!$B9, IF(Mensal!CU$2&lt;=(Mensal!$B$23+Mensal!$C$23),Execução!$B9, IF(Mensal!CU$2&lt;=(Mensal!$B$23+Mensal!$C$23+Mensal!$D$23),Monitoramento!$B9,0)))</f>
        <v>0</v>
      </c>
      <c r="CV10" s="3">
        <f>IF(CU10&gt;0, CU10*'Base Salarial'!$E10, 0)</f>
        <v>0</v>
      </c>
      <c r="CW10" s="12">
        <f>IF(Mensal!CW$2&lt;=Mensal!$B$23,Diagnostico!$B9, IF(Mensal!CW$2&lt;=(Mensal!$B$23+Mensal!$C$23),Execução!$B9, IF(Mensal!CW$2&lt;=(Mensal!$B$23+Mensal!$C$23+Mensal!$D$23),Monitoramento!$B9,0)))</f>
        <v>0</v>
      </c>
      <c r="CX10" s="3">
        <f>IF(CW10&gt;0, CW10*'Base Salarial'!$E10, 0)</f>
        <v>0</v>
      </c>
      <c r="CY10" s="12">
        <f>IF(Mensal!CY$2&lt;=Mensal!$B$23,Diagnostico!$B9, IF(Mensal!CY$2&lt;=(Mensal!$B$23+Mensal!$C$23),Execução!$B9, IF(Mensal!CY$2&lt;=(Mensal!$B$23+Mensal!$C$23+Mensal!$D$23),Monitoramento!$B9,0)))</f>
        <v>0</v>
      </c>
      <c r="CZ10" s="3">
        <f>IF(CY10&gt;0, CY10*'Base Salarial'!$E10, 0)</f>
        <v>0</v>
      </c>
      <c r="DA10" s="12">
        <f>IF(Mensal!DA$2&lt;=Mensal!$B$23,Diagnostico!$B9, IF(Mensal!DA$2&lt;=(Mensal!$B$23+Mensal!$C$23),Execução!$B9, IF(Mensal!DA$2&lt;=(Mensal!$B$23+Mensal!$C$23+Mensal!$D$23),Monitoramento!$B9,0)))</f>
        <v>0</v>
      </c>
      <c r="DB10" s="3">
        <f>IF(DA10&gt;0, DA10*'Base Salarial'!$E10, 0)</f>
        <v>0</v>
      </c>
      <c r="DC10" s="12">
        <f>IF(Mensal!DC$2&lt;=Mensal!$B$23,Diagnostico!$B9, IF(Mensal!DC$2&lt;=(Mensal!$B$23+Mensal!$C$23),Execução!$B9, IF(Mensal!DC$2&lt;=(Mensal!$B$23+Mensal!$C$23+Mensal!$D$23),Monitoramento!$B9,0)))</f>
        <v>0</v>
      </c>
      <c r="DD10" s="3">
        <f>IF(DC10&gt;0, DC10*'Base Salarial'!$E10, 0)</f>
        <v>0</v>
      </c>
      <c r="DE10" s="12">
        <f>IF(Mensal!DE$2&lt;=Mensal!$B$23,Diagnostico!$B9, IF(Mensal!DE$2&lt;=(Mensal!$B$23+Mensal!$C$23),Execução!$B9, IF(Mensal!DE$2&lt;=(Mensal!$B$23+Mensal!$C$23+Mensal!$D$23),Monitoramento!$B9,0)))</f>
        <v>0</v>
      </c>
      <c r="DF10" s="3">
        <f>IF(DE10&gt;0, DE10*'Base Salarial'!$E10, 0)</f>
        <v>0</v>
      </c>
      <c r="DG10" s="12">
        <f>IF(Mensal!DG$2&lt;=Mensal!$B$23,Diagnostico!$B9, IF(Mensal!DG$2&lt;=(Mensal!$B$23+Mensal!$C$23),Execução!$B9, IF(Mensal!DG$2&lt;=(Mensal!$B$23+Mensal!$C$23+Mensal!$D$23),Monitoramento!$B9,0)))</f>
        <v>0</v>
      </c>
      <c r="DH10" s="3">
        <f>IF(DG10&gt;0, DG10*'Base Salarial'!$E10, 0)</f>
        <v>0</v>
      </c>
      <c r="DI10" s="12">
        <f>IF(Mensal!DI$2&lt;=Mensal!$B$23,Diagnostico!$B9, IF(Mensal!DI$2&lt;=(Mensal!$B$23+Mensal!$C$23),Execução!$B9, IF(Mensal!DI$2&lt;=(Mensal!$B$23+Mensal!$C$23+Mensal!$D$23),Monitoramento!$B9,0)))</f>
        <v>0</v>
      </c>
      <c r="DJ10" s="3">
        <f>IF(DI10&gt;0, DI10*'Base Salarial'!$E10, 0)</f>
        <v>0</v>
      </c>
      <c r="DK10" s="12">
        <f>IF(Mensal!DK$2&lt;=Mensal!$B$23,Diagnostico!$B9, IF(Mensal!DK$2&lt;=(Mensal!$B$23+Mensal!$C$23),Execução!$B9, IF(Mensal!DK$2&lt;=(Mensal!$B$23+Mensal!$C$23+Mensal!$D$23),Monitoramento!$B9,0)))</f>
        <v>0</v>
      </c>
      <c r="DL10" s="3">
        <f>IF(DK10&gt;0, DK10*'Base Salarial'!$E10, 0)</f>
        <v>0</v>
      </c>
      <c r="DM10" s="12">
        <f>IF(Mensal!DM$2&lt;=Mensal!$B$23,Diagnostico!$B9, IF(Mensal!DM$2&lt;=(Mensal!$B$23+Mensal!$C$23),Execução!$B9, IF(Mensal!DM$2&lt;=(Mensal!$B$23+Mensal!$C$23+Mensal!$D$23),Monitoramento!$B9,0)))</f>
        <v>0</v>
      </c>
      <c r="DN10" s="3">
        <f>IF(DM10&gt;0, DM10*'Base Salarial'!$E10, 0)</f>
        <v>0</v>
      </c>
      <c r="DO10" s="12">
        <f>IF(Mensal!DO$2&lt;=Mensal!$B$23,Diagnostico!$B9, IF(Mensal!DO$2&lt;=(Mensal!$B$23+Mensal!$C$23),Execução!$B9, IF(Mensal!DO$2&lt;=(Mensal!$B$23+Mensal!$C$23+Mensal!$D$23),Monitoramento!$B9,0)))</f>
        <v>0</v>
      </c>
      <c r="DP10" s="3">
        <f>IF(DO10&gt;0, DO10*'Base Salarial'!$E10, 0)</f>
        <v>0</v>
      </c>
      <c r="DQ10" s="12">
        <f>IF(Mensal!DQ$2&lt;=Mensal!$B$23,Diagnostico!$B9, IF(Mensal!DQ$2&lt;=(Mensal!$B$23+Mensal!$C$23),Execução!$B9, IF(Mensal!DQ$2&lt;=(Mensal!$B$23+Mensal!$C$23+Mensal!$D$23),Monitoramento!$B9,0)))</f>
        <v>0</v>
      </c>
      <c r="DR10" s="3">
        <f>IF(DQ10&gt;0, DQ10*'Base Salarial'!$E10, 0)</f>
        <v>0</v>
      </c>
      <c r="DS10" s="12">
        <f>IF(Mensal!DS$2&lt;=Mensal!$B$23,Diagnostico!$B9, IF(Mensal!DS$2&lt;=(Mensal!$B$23+Mensal!$C$23),Execução!$B9, IF(Mensal!DS$2&lt;=(Mensal!$B$23+Mensal!$C$23+Mensal!$D$23),Monitoramento!$B9,0)))</f>
        <v>0</v>
      </c>
      <c r="DT10" s="3">
        <f>IF(DS10&gt;0, DS10*'Base Salarial'!$E10, 0)</f>
        <v>0</v>
      </c>
      <c r="DU10" s="12">
        <f>IF(Mensal!DU$2&lt;=Mensal!$B$23,Diagnostico!$B9, IF(Mensal!DU$2&lt;=(Mensal!$B$23+Mensal!$C$23),Execução!$B9, IF(Mensal!DU$2&lt;=(Mensal!$B$23+Mensal!$C$23+Mensal!$D$23),Monitoramento!$B9,0)))</f>
        <v>0</v>
      </c>
      <c r="DV10" s="22">
        <f>IF(DU10&gt;0, DU10*'Base Salarial'!$E10, 0)</f>
        <v>0</v>
      </c>
    </row>
    <row r="11" spans="1:127">
      <c r="A11" s="556" t="s">
        <v>8</v>
      </c>
      <c r="B11" s="557"/>
      <c r="C11" s="557"/>
      <c r="D11" s="558"/>
      <c r="E11" s="5"/>
      <c r="F11" s="46">
        <f t="shared" si="59"/>
        <v>0</v>
      </c>
      <c r="G11" s="21">
        <f>IF(Mensal!G$2&lt;=Mensal!$B$23,Diagnostico!$B10, IF(Mensal!G$2&lt;=(Mensal!$B$23+Mensal!$C$23),Execução!$B10, IF(Mensal!G$2&lt;=(Mensal!$B$23+Mensal!$C$23+Mensal!$D$23),Monitoramento!$B10,0)))</f>
        <v>0</v>
      </c>
      <c r="H11" s="3">
        <f>IF(G11&gt;0, G11*'Base Salarial'!$E11, 0)</f>
        <v>0</v>
      </c>
      <c r="I11" s="12">
        <f>IF(Mensal!I$2&lt;=Mensal!$B$23,Diagnostico!$B10, IF(Mensal!I$2&lt;=(Mensal!$B$23+Mensal!$C$23),Execução!$B10, IF(Mensal!I$2&lt;=(Mensal!$B$23+Mensal!$C$23+Mensal!$D$23),Monitoramento!$B10,0)))</f>
        <v>0</v>
      </c>
      <c r="J11" s="3">
        <f>IF(I11&gt;0, I11*'Base Salarial'!$E11, 0)</f>
        <v>0</v>
      </c>
      <c r="K11" s="12">
        <f>IF(Mensal!K$2&lt;=Mensal!$B$23,Diagnostico!$B10, IF(Mensal!K$2&lt;=(Mensal!$B$23+Mensal!$C$23),Execução!$B10, IF(Mensal!K$2&lt;=(Mensal!$B$23+Mensal!$C$23+Mensal!$D$23),Monitoramento!$B10,0)))</f>
        <v>0</v>
      </c>
      <c r="L11" s="22">
        <f>IF(K11&gt;0, K11*'Base Salarial'!$E11, 0)</f>
        <v>0</v>
      </c>
      <c r="M11" s="21">
        <f>IF(Mensal!M$2&lt;=Mensal!$B$23,Diagnostico!$B10, IF(Mensal!M$2&lt;=(Mensal!$B$23+Mensal!$C$23),Execução!$B10, IF(Mensal!M$2&lt;=(Mensal!$B$23+Mensal!$C$23+Mensal!$D$23),Monitoramento!$B10,0)))</f>
        <v>0</v>
      </c>
      <c r="N11" s="3">
        <f>IF(M11&gt;0, M11*'Base Salarial'!$E11, 0)</f>
        <v>0</v>
      </c>
      <c r="O11" s="12">
        <f>IF(Mensal!O$2&lt;=Mensal!$B$23,Diagnostico!$B10, IF(Mensal!O$2&lt;=(Mensal!$B$23+Mensal!$C$23),Execução!$B10, IF(Mensal!O$2&lt;=(Mensal!$B$23+Mensal!$C$23+Mensal!$D$23),Monitoramento!$B10,0)))</f>
        <v>0</v>
      </c>
      <c r="P11" s="3">
        <f>IF(O11&gt;0, O11*'Base Salarial'!$E11, 0)</f>
        <v>0</v>
      </c>
      <c r="Q11" s="12">
        <f>IF(Mensal!Q$2&lt;=Mensal!$B$23,Diagnostico!$B10, IF(Mensal!Q$2&lt;=(Mensal!$B$23+Mensal!$C$23),Execução!$B10, IF(Mensal!Q$2&lt;=(Mensal!$B$23+Mensal!$C$23+Mensal!$D$23),Monitoramento!$B10,0)))</f>
        <v>0</v>
      </c>
      <c r="R11" s="3">
        <f>IF(Q11&gt;0, Q11*'Base Salarial'!$E11, 0)</f>
        <v>0</v>
      </c>
      <c r="S11" s="12">
        <f>IF(Mensal!S$2&lt;=Mensal!$B$23,Diagnostico!$B10, IF(Mensal!S$2&lt;=(Mensal!$B$23+Mensal!$C$23),Execução!$B10, IF(Mensal!S$2&lt;=(Mensal!$B$23+Mensal!$C$23+Mensal!$D$23),Monitoramento!$B10,0)))</f>
        <v>0</v>
      </c>
      <c r="T11" s="3">
        <f>IF(S11&gt;0, S11*'Base Salarial'!$E11, 0)</f>
        <v>0</v>
      </c>
      <c r="U11" s="12">
        <f>IF(Mensal!U$2&lt;=Mensal!$B$23,Diagnostico!$B10, IF(Mensal!U$2&lt;=(Mensal!$B$23+Mensal!$C$23),Execução!$B10, IF(Mensal!U$2&lt;=(Mensal!$B$23+Mensal!$C$23+Mensal!$D$23),Monitoramento!$B10,0)))</f>
        <v>0</v>
      </c>
      <c r="V11" s="3">
        <f>IF(U11&gt;0, U11*'Base Salarial'!$E11, 0)</f>
        <v>0</v>
      </c>
      <c r="W11" s="12">
        <f>IF(Mensal!W$2&lt;=Mensal!$B$23,Diagnostico!$B10, IF(Mensal!W$2&lt;=(Mensal!$B$23+Mensal!$C$23),Execução!$B10, IF(Mensal!W$2&lt;=(Mensal!$B$23+Mensal!$C$23+Mensal!$D$23),Monitoramento!$B10,0)))</f>
        <v>0</v>
      </c>
      <c r="X11" s="3">
        <f>IF(W11&gt;0, W11*'Base Salarial'!$E11, 0)</f>
        <v>0</v>
      </c>
      <c r="Y11" s="12">
        <f>IF(Mensal!Y$2&lt;=Mensal!$B$23,Diagnostico!$B10, IF(Mensal!Y$2&lt;=(Mensal!$B$23+Mensal!$C$23),Execução!$B10, IF(Mensal!Y$2&lt;=(Mensal!$B$23+Mensal!$C$23+Mensal!$D$23),Monitoramento!$B10,0)))</f>
        <v>0</v>
      </c>
      <c r="Z11" s="3">
        <f>IF(Y11&gt;0, Y11*'Base Salarial'!$E11, 0)</f>
        <v>0</v>
      </c>
      <c r="AA11" s="12">
        <f>IF(Mensal!AA$2&lt;=Mensal!$B$23,Diagnostico!$B10, IF(Mensal!AA$2&lt;=(Mensal!$B$23+Mensal!$C$23),Execução!$B10, IF(Mensal!AA$2&lt;=(Mensal!$B$23+Mensal!$C$23+Mensal!$D$23),Monitoramento!$B10,0)))</f>
        <v>0</v>
      </c>
      <c r="AB11" s="3">
        <f>IF(AA11&gt;0, AA11*'Base Salarial'!$E11, 0)</f>
        <v>0</v>
      </c>
      <c r="AC11" s="12">
        <f>IF(Mensal!AC$2&lt;=Mensal!$B$23,Diagnostico!$B10, IF(Mensal!AC$2&lt;=(Mensal!$B$23+Mensal!$C$23),Execução!$B10, IF(Mensal!AC$2&lt;=(Mensal!$B$23+Mensal!$C$23+Mensal!$D$23),Monitoramento!$B10,0)))</f>
        <v>0</v>
      </c>
      <c r="AD11" s="22">
        <f>IF(AC11&gt;0, AC11*'Base Salarial'!$E11, 0)</f>
        <v>0</v>
      </c>
      <c r="AE11" s="12">
        <f>IF(Mensal!AE$2&lt;=Mensal!$B$23,Diagnostico!$B10, IF(Mensal!AE$2&lt;=(Mensal!$B$23+Mensal!$C$23),Execução!$B10, IF(Mensal!AE$2&lt;=(Mensal!$B$23+Mensal!$C$23+Mensal!$D$23),Monitoramento!$B10,0)))</f>
        <v>0</v>
      </c>
      <c r="AF11" s="3">
        <f>IF(AE11&gt;0, AE11*'Base Salarial'!$E11, 0)</f>
        <v>0</v>
      </c>
      <c r="AG11" s="12">
        <f>IF(Mensal!AG$2&lt;=Mensal!$B$23,Diagnostico!$B10, IF(Mensal!AG$2&lt;=(Mensal!$B$23+Mensal!$C$23),Execução!$B10, IF(Mensal!AG$2&lt;=(Mensal!$B$23+Mensal!$C$23+Mensal!$D$23),Monitoramento!$B10,0)))</f>
        <v>0</v>
      </c>
      <c r="AH11" s="3">
        <f>IF(AG11&gt;0, AG11*'Base Salarial'!$E11, 0)</f>
        <v>0</v>
      </c>
      <c r="AI11" s="12">
        <f>IF(Mensal!AI$2&lt;=Mensal!$B$23,Diagnostico!$B10, IF(Mensal!AI$2&lt;=(Mensal!$B$23+Mensal!$C$23),Execução!$B10, IF(Mensal!AI$2&lt;=(Mensal!$B$23+Mensal!$C$23+Mensal!$D$23),Monitoramento!$B10,0)))</f>
        <v>0</v>
      </c>
      <c r="AJ11" s="3">
        <f>IF(AI11&gt;0, AI11*'Base Salarial'!$E11, 0)</f>
        <v>0</v>
      </c>
      <c r="AK11" s="12">
        <f>IF(Mensal!AK$2&lt;=Mensal!$B$23,Diagnostico!$B10, IF(Mensal!AK$2&lt;=(Mensal!$B$23+Mensal!$C$23),Execução!$B10, IF(Mensal!AK$2&lt;=(Mensal!$B$23+Mensal!$C$23+Mensal!$D$23),Monitoramento!$B10,0)))</f>
        <v>0</v>
      </c>
      <c r="AL11" s="3">
        <f>IF(AK11&gt;0, AK11*'Base Salarial'!$E11, 0)</f>
        <v>0</v>
      </c>
      <c r="AM11" s="12">
        <f>IF(Mensal!AM$2&lt;=Mensal!$B$23,Diagnostico!$B10, IF(Mensal!AM$2&lt;=(Mensal!$B$23+Mensal!$C$23),Execução!$B10, IF(Mensal!AM$2&lt;=(Mensal!$B$23+Mensal!$C$23+Mensal!$D$23),Monitoramento!$B10,0)))</f>
        <v>0</v>
      </c>
      <c r="AN11" s="3">
        <f>IF(AM11&gt;0, AM11*'Base Salarial'!$E11, 0)</f>
        <v>0</v>
      </c>
      <c r="AO11" s="12">
        <f>IF(Mensal!AO$2&lt;=Mensal!$B$23,Diagnostico!$B10, IF(Mensal!AO$2&lt;=(Mensal!$B$23+Mensal!$C$23),Execução!$B10, IF(Mensal!AO$2&lt;=(Mensal!$B$23+Mensal!$C$23+Mensal!$D$23),Monitoramento!$B10,0)))</f>
        <v>0</v>
      </c>
      <c r="AP11" s="3">
        <f>IF(AO11&gt;0, AO11*'Base Salarial'!$E11, 0)</f>
        <v>0</v>
      </c>
      <c r="AQ11" s="12">
        <f>IF(Mensal!AQ$2&lt;=Mensal!$B$23,Diagnostico!$B10, IF(Mensal!AQ$2&lt;=(Mensal!$B$23+Mensal!$C$23),Execução!$B10, IF(Mensal!AQ$2&lt;=(Mensal!$B$23+Mensal!$C$23+Mensal!$D$23),Monitoramento!$B10,0)))</f>
        <v>0</v>
      </c>
      <c r="AR11" s="3">
        <f>IF(AQ11&gt;0, AQ11*'Base Salarial'!$E11, 0)</f>
        <v>0</v>
      </c>
      <c r="AS11" s="12">
        <f>IF(Mensal!AS$2&lt;=Mensal!$B$23,Diagnostico!$B10, IF(Mensal!AS$2&lt;=(Mensal!$B$23+Mensal!$C$23),Execução!$B10, IF(Mensal!AS$2&lt;=(Mensal!$B$23+Mensal!$C$23+Mensal!$D$23),Monitoramento!$B10,0)))</f>
        <v>0</v>
      </c>
      <c r="AT11" s="3">
        <f>IF(AS11&gt;0, AS11*'Base Salarial'!$E11, 0)</f>
        <v>0</v>
      </c>
      <c r="AU11" s="12">
        <f>IF(Mensal!AU$2&lt;=Mensal!$B$23,Diagnostico!$B10, IF(Mensal!AU$2&lt;=(Mensal!$B$23+Mensal!$C$23),Execução!$B10, IF(Mensal!AU$2&lt;=(Mensal!$B$23+Mensal!$C$23+Mensal!$D$23),Monitoramento!$B10,0)))</f>
        <v>0</v>
      </c>
      <c r="AV11" s="3">
        <f>IF(AU11&gt;0, AU11*'Base Salarial'!$E11, 0)</f>
        <v>0</v>
      </c>
      <c r="AW11" s="12">
        <f>IF(Mensal!AW$2&lt;=Mensal!$B$23,Diagnostico!$B10, IF(Mensal!AW$2&lt;=(Mensal!$B$23+Mensal!$C$23),Execução!$B10, IF(Mensal!AW$2&lt;=(Mensal!$B$23+Mensal!$C$23+Mensal!$D$23),Monitoramento!$B10,0)))</f>
        <v>0</v>
      </c>
      <c r="AX11" s="3">
        <f>IF(AW11&gt;0, AW11*'Base Salarial'!$E11, 0)</f>
        <v>0</v>
      </c>
      <c r="AY11" s="12">
        <f>IF(Mensal!AY$2&lt;=Mensal!$B$23,Diagnostico!$B10, IF(Mensal!AY$2&lt;=(Mensal!$B$23+Mensal!$C$23),Execução!$B10, IF(Mensal!AY$2&lt;=(Mensal!$B$23+Mensal!$C$23+Mensal!$D$23),Monitoramento!$B10,0)))</f>
        <v>0</v>
      </c>
      <c r="AZ11" s="3">
        <f>IF(AY11&gt;0, AY11*'Base Salarial'!$E11, 0)</f>
        <v>0</v>
      </c>
      <c r="BA11" s="12">
        <f>IF(Mensal!BA$2&lt;=Mensal!$B$23,Diagnostico!$B10, IF(Mensal!BA$2&lt;=(Mensal!$B$23+Mensal!$C$23),Execução!$B10, IF(Mensal!BA$2&lt;=(Mensal!$B$23+Mensal!$C$23+Mensal!$D$23),Monitoramento!$B10,0)))</f>
        <v>0</v>
      </c>
      <c r="BB11" s="3">
        <f>IF(BA11&gt;0, BA11*'Base Salarial'!$E11, 0)</f>
        <v>0</v>
      </c>
      <c r="BC11" s="12">
        <f>IF(Mensal!BC$2&lt;=Mensal!$B$23,Diagnostico!$B10, IF(Mensal!BC$2&lt;=(Mensal!$B$23+Mensal!$C$23),Execução!$B10, IF(Mensal!BC$2&lt;=(Mensal!$B$23+Mensal!$C$23+Mensal!$D$23),Monitoramento!$B10,0)))</f>
        <v>0</v>
      </c>
      <c r="BD11" s="3">
        <f>IF(BC11&gt;0, BC11*'Base Salarial'!$E11, 0)</f>
        <v>0</v>
      </c>
      <c r="BE11" s="12">
        <f>IF(Mensal!BE$2&lt;=Mensal!$B$23,Diagnostico!$B10, IF(Mensal!BE$2&lt;=(Mensal!$B$23+Mensal!$C$23),Execução!$B10, IF(Mensal!BE$2&lt;=(Mensal!$B$23+Mensal!$C$23+Mensal!$D$23),Monitoramento!$B10,0)))</f>
        <v>0</v>
      </c>
      <c r="BF11" s="3">
        <f>IF(BE11&gt;0, BE11*'Base Salarial'!$E11, 0)</f>
        <v>0</v>
      </c>
      <c r="BG11" s="12">
        <f>IF(Mensal!BG$2&lt;=Mensal!$B$23,Diagnostico!$B10, IF(Mensal!BG$2&lt;=(Mensal!$B$23+Mensal!$C$23),Execução!$B10, IF(Mensal!BG$2&lt;=(Mensal!$B$23+Mensal!$C$23+Mensal!$D$23),Monitoramento!$B10,0)))</f>
        <v>0</v>
      </c>
      <c r="BH11" s="3">
        <f>IF(BG11&gt;0, BG11*'Base Salarial'!$E11, 0)</f>
        <v>0</v>
      </c>
      <c r="BI11" s="12">
        <f>IF(Mensal!BI$2&lt;=Mensal!$B$23,Diagnostico!$B10, IF(Mensal!BI$2&lt;=(Mensal!$B$23+Mensal!$C$23),Execução!$B10, IF(Mensal!BI$2&lt;=(Mensal!$B$23+Mensal!$C$23+Mensal!$D$23),Monitoramento!$B10,0)))</f>
        <v>0</v>
      </c>
      <c r="BJ11" s="3">
        <f>IF(BI11&gt;0, BI11*'Base Salarial'!$E11, 0)</f>
        <v>0</v>
      </c>
      <c r="BK11" s="12">
        <f>IF(Mensal!BK$2&lt;=Mensal!$B$23,Diagnostico!$B10, IF(Mensal!BK$2&lt;=(Mensal!$B$23+Mensal!$C$23),Execução!$B10, IF(Mensal!BK$2&lt;=(Mensal!$B$23+Mensal!$C$23+Mensal!$D$23),Monitoramento!$B10,0)))</f>
        <v>0</v>
      </c>
      <c r="BL11" s="3">
        <f>IF(BK11&gt;0, BK11*'Base Salarial'!$E11, 0)</f>
        <v>0</v>
      </c>
      <c r="BM11" s="12">
        <f>IF(Mensal!BM$2&lt;=Mensal!$B$23,Diagnostico!$B10, IF(Mensal!BM$2&lt;=(Mensal!$B$23+Mensal!$C$23),Execução!$B10, IF(Mensal!BM$2&lt;=(Mensal!$B$23+Mensal!$C$23+Mensal!$D$23),Monitoramento!$B10,0)))</f>
        <v>0</v>
      </c>
      <c r="BN11" s="3">
        <f>IF(BM11&gt;0, BM11*'Base Salarial'!$E11, 0)</f>
        <v>0</v>
      </c>
      <c r="BO11" s="12">
        <f>IF(Mensal!BO$2&lt;=Mensal!$B$23,Diagnostico!$B10, IF(Mensal!BO$2&lt;=(Mensal!$B$23+Mensal!$C$23),Execução!$B10, IF(Mensal!BO$2&lt;=(Mensal!$B$23+Mensal!$C$23+Mensal!$D$23),Monitoramento!$B10,0)))</f>
        <v>0</v>
      </c>
      <c r="BP11" s="3">
        <f>IF(BO11&gt;0, BO11*'Base Salarial'!$E11, 0)</f>
        <v>0</v>
      </c>
      <c r="BQ11" s="12">
        <f>IF(Mensal!BQ$2&lt;=Mensal!$B$23,Diagnostico!$B10, IF(Mensal!BQ$2&lt;=(Mensal!$B$23+Mensal!$C$23),Execução!$B10, IF(Mensal!BQ$2&lt;=(Mensal!$B$23+Mensal!$C$23+Mensal!$D$23),Monitoramento!$B10,0)))</f>
        <v>0</v>
      </c>
      <c r="BR11" s="3">
        <f>IF(BQ11&gt;0, BQ11*'Base Salarial'!$E11, 0)</f>
        <v>0</v>
      </c>
      <c r="BS11" s="12">
        <f>IF(Mensal!BS$2&lt;=Mensal!$B$23,Diagnostico!$B10, IF(Mensal!BS$2&lt;=(Mensal!$B$23+Mensal!$C$23),Execução!$B10, IF(Mensal!BS$2&lt;=(Mensal!$B$23+Mensal!$C$23+Mensal!$D$23),Monitoramento!$B10,0)))</f>
        <v>0</v>
      </c>
      <c r="BT11" s="3">
        <f>IF(BS11&gt;0, BS11*'Base Salarial'!$E11, 0)</f>
        <v>0</v>
      </c>
      <c r="BU11" s="12">
        <f>IF(Mensal!BU$2&lt;=Mensal!$B$23,Diagnostico!$B10, IF(Mensal!BU$2&lt;=(Mensal!$B$23+Mensal!$C$23),Execução!$B10, IF(Mensal!BU$2&lt;=(Mensal!$B$23+Mensal!$C$23+Mensal!$D$23),Monitoramento!$B10,0)))</f>
        <v>0</v>
      </c>
      <c r="BV11" s="3">
        <f>IF(BU11&gt;0, BU11*'Base Salarial'!$E11, 0)</f>
        <v>0</v>
      </c>
      <c r="BW11" s="12">
        <f>IF(Mensal!BW$2&lt;=Mensal!$B$23,Diagnostico!$B10, IF(Mensal!BW$2&lt;=(Mensal!$B$23+Mensal!$C$23),Execução!$B10, IF(Mensal!BW$2&lt;=(Mensal!$B$23+Mensal!$C$23+Mensal!$D$23),Monitoramento!$B10,0)))</f>
        <v>0</v>
      </c>
      <c r="BX11" s="3">
        <f>IF(BW11&gt;0, BW11*'Base Salarial'!$E11, 0)</f>
        <v>0</v>
      </c>
      <c r="BY11" s="12">
        <f>IF(Mensal!BY$2&lt;=Mensal!$B$23,Diagnostico!$B10, IF(Mensal!BY$2&lt;=(Mensal!$B$23+Mensal!$C$23),Execução!$B10, IF(Mensal!BY$2&lt;=(Mensal!$B$23+Mensal!$C$23+Mensal!$D$23),Monitoramento!$B10,0)))</f>
        <v>0</v>
      </c>
      <c r="BZ11" s="3">
        <f>IF(BY11&gt;0, BY11*'Base Salarial'!$E11, 0)</f>
        <v>0</v>
      </c>
      <c r="CA11" s="12">
        <f>IF(Mensal!CA$2&lt;=Mensal!$B$23,Diagnostico!$B10, IF(Mensal!CA$2&lt;=(Mensal!$B$23+Mensal!$C$23),Execução!$B10, IF(Mensal!CA$2&lt;=(Mensal!$B$23+Mensal!$C$23+Mensal!$D$23),Monitoramento!$B10,0)))</f>
        <v>0</v>
      </c>
      <c r="CB11" s="3">
        <f>IF(CA11&gt;0, CA11*'Base Salarial'!$E11, 0)</f>
        <v>0</v>
      </c>
      <c r="CC11" s="12">
        <f>IF(Mensal!CC$2&lt;=Mensal!$B$23,Diagnostico!$B10, IF(Mensal!CC$2&lt;=(Mensal!$B$23+Mensal!$C$23),Execução!$B10, IF(Mensal!CC$2&lt;=(Mensal!$B$23+Mensal!$C$23+Mensal!$D$23),Monitoramento!$B10,0)))</f>
        <v>0</v>
      </c>
      <c r="CD11" s="3">
        <f>IF(CC11&gt;0, CC11*'Base Salarial'!$E11, 0)</f>
        <v>0</v>
      </c>
      <c r="CE11" s="12">
        <f>IF(Mensal!CE$2&lt;=Mensal!$B$23,Diagnostico!$B10, IF(Mensal!CE$2&lt;=(Mensal!$B$23+Mensal!$C$23),Execução!$B10, IF(Mensal!CE$2&lt;=(Mensal!$B$23+Mensal!$C$23+Mensal!$D$23),Monitoramento!$B10,0)))</f>
        <v>0</v>
      </c>
      <c r="CF11" s="3">
        <f>IF(CE11&gt;0, CE11*'Base Salarial'!$E11, 0)</f>
        <v>0</v>
      </c>
      <c r="CG11" s="12">
        <f>IF(Mensal!CG$2&lt;=Mensal!$B$23,Diagnostico!$B10, IF(Mensal!CG$2&lt;=(Mensal!$B$23+Mensal!$C$23),Execução!$B10, IF(Mensal!CG$2&lt;=(Mensal!$B$23+Mensal!$C$23+Mensal!$D$23),Monitoramento!$B10,0)))</f>
        <v>0</v>
      </c>
      <c r="CH11" s="3">
        <f>IF(CG11&gt;0, CG11*'Base Salarial'!$E11, 0)</f>
        <v>0</v>
      </c>
      <c r="CI11" s="12">
        <f>IF(Mensal!CI$2&lt;=Mensal!$B$23,Diagnostico!$B10, IF(Mensal!CI$2&lt;=(Mensal!$B$23+Mensal!$C$23),Execução!$B10, IF(Mensal!CI$2&lt;=(Mensal!$B$23+Mensal!$C$23+Mensal!$D$23),Monitoramento!$B10,0)))</f>
        <v>0</v>
      </c>
      <c r="CJ11" s="3">
        <f>IF(CI11&gt;0, CI11*'Base Salarial'!$E11, 0)</f>
        <v>0</v>
      </c>
      <c r="CK11" s="12">
        <f>IF(Mensal!CK$2&lt;=Mensal!$B$23,Diagnostico!$B10, IF(Mensal!CK$2&lt;=(Mensal!$B$23+Mensal!$C$23),Execução!$B10, IF(Mensal!CK$2&lt;=(Mensal!$B$23+Mensal!$C$23+Mensal!$D$23),Monitoramento!$B10,0)))</f>
        <v>0</v>
      </c>
      <c r="CL11" s="3">
        <f>IF(CK11&gt;0, CK11*'Base Salarial'!$E11, 0)</f>
        <v>0</v>
      </c>
      <c r="CM11" s="12">
        <f>IF(Mensal!CM$2&lt;=Mensal!$B$23,Diagnostico!$B10, IF(Mensal!CM$2&lt;=(Mensal!$B$23+Mensal!$C$23),Execução!$B10, IF(Mensal!CM$2&lt;=(Mensal!$B$23+Mensal!$C$23+Mensal!$D$23),Monitoramento!$B10,0)))</f>
        <v>0</v>
      </c>
      <c r="CN11" s="3">
        <f>IF(CM11&gt;0, CM11*'Base Salarial'!$E11, 0)</f>
        <v>0</v>
      </c>
      <c r="CO11" s="12">
        <f>IF(Mensal!CO$2&lt;=Mensal!$B$23,Diagnostico!$B10, IF(Mensal!CO$2&lt;=(Mensal!$B$23+Mensal!$C$23),Execução!$B10, IF(Mensal!CO$2&lt;=(Mensal!$B$23+Mensal!$C$23+Mensal!$D$23),Monitoramento!$B10,0)))</f>
        <v>0</v>
      </c>
      <c r="CP11" s="3">
        <f>IF(CO11&gt;0, CO11*'Base Salarial'!$E11, 0)</f>
        <v>0</v>
      </c>
      <c r="CQ11" s="12">
        <f>IF(Mensal!CQ$2&lt;=Mensal!$B$23,Diagnostico!$B10, IF(Mensal!CQ$2&lt;=(Mensal!$B$23+Mensal!$C$23),Execução!$B10, IF(Mensal!CQ$2&lt;=(Mensal!$B$23+Mensal!$C$23+Mensal!$D$23),Monitoramento!$B10,0)))</f>
        <v>0</v>
      </c>
      <c r="CR11" s="3">
        <f>IF(CQ11&gt;0, CQ11*'Base Salarial'!$E11, 0)</f>
        <v>0</v>
      </c>
      <c r="CS11" s="12">
        <f>IF(Mensal!CS$2&lt;=Mensal!$B$23,Diagnostico!$B10, IF(Mensal!CS$2&lt;=(Mensal!$B$23+Mensal!$C$23),Execução!$B10, IF(Mensal!CS$2&lt;=(Mensal!$B$23+Mensal!$C$23+Mensal!$D$23),Monitoramento!$B10,0)))</f>
        <v>0</v>
      </c>
      <c r="CT11" s="3">
        <f>IF(CS11&gt;0, CS11*'Base Salarial'!$E11, 0)</f>
        <v>0</v>
      </c>
      <c r="CU11" s="12">
        <f>IF(Mensal!CU$2&lt;=Mensal!$B$23,Diagnostico!$B10, IF(Mensal!CU$2&lt;=(Mensal!$B$23+Mensal!$C$23),Execução!$B10, IF(Mensal!CU$2&lt;=(Mensal!$B$23+Mensal!$C$23+Mensal!$D$23),Monitoramento!$B10,0)))</f>
        <v>0</v>
      </c>
      <c r="CV11" s="3">
        <f>IF(CU11&gt;0, CU11*'Base Salarial'!$E11, 0)</f>
        <v>0</v>
      </c>
      <c r="CW11" s="12">
        <f>IF(Mensal!CW$2&lt;=Mensal!$B$23,Diagnostico!$B10, IF(Mensal!CW$2&lt;=(Mensal!$B$23+Mensal!$C$23),Execução!$B10, IF(Mensal!CW$2&lt;=(Mensal!$B$23+Mensal!$C$23+Mensal!$D$23),Monitoramento!$B10,0)))</f>
        <v>0</v>
      </c>
      <c r="CX11" s="3">
        <f>IF(CW11&gt;0, CW11*'Base Salarial'!$E11, 0)</f>
        <v>0</v>
      </c>
      <c r="CY11" s="12">
        <f>IF(Mensal!CY$2&lt;=Mensal!$B$23,Diagnostico!$B10, IF(Mensal!CY$2&lt;=(Mensal!$B$23+Mensal!$C$23),Execução!$B10, IF(Mensal!CY$2&lt;=(Mensal!$B$23+Mensal!$C$23+Mensal!$D$23),Monitoramento!$B10,0)))</f>
        <v>0</v>
      </c>
      <c r="CZ11" s="3">
        <f>IF(CY11&gt;0, CY11*'Base Salarial'!$E11, 0)</f>
        <v>0</v>
      </c>
      <c r="DA11" s="12">
        <f>IF(Mensal!DA$2&lt;=Mensal!$B$23,Diagnostico!$B10, IF(Mensal!DA$2&lt;=(Mensal!$B$23+Mensal!$C$23),Execução!$B10, IF(Mensal!DA$2&lt;=(Mensal!$B$23+Mensal!$C$23+Mensal!$D$23),Monitoramento!$B10,0)))</f>
        <v>0</v>
      </c>
      <c r="DB11" s="3">
        <f>IF(DA11&gt;0, DA11*'Base Salarial'!$E11, 0)</f>
        <v>0</v>
      </c>
      <c r="DC11" s="12">
        <f>IF(Mensal!DC$2&lt;=Mensal!$B$23,Diagnostico!$B10, IF(Mensal!DC$2&lt;=(Mensal!$B$23+Mensal!$C$23),Execução!$B10, IF(Mensal!DC$2&lt;=(Mensal!$B$23+Mensal!$C$23+Mensal!$D$23),Monitoramento!$B10,0)))</f>
        <v>0</v>
      </c>
      <c r="DD11" s="3">
        <f>IF(DC11&gt;0, DC11*'Base Salarial'!$E11, 0)</f>
        <v>0</v>
      </c>
      <c r="DE11" s="12">
        <f>IF(Mensal!DE$2&lt;=Mensal!$B$23,Diagnostico!$B10, IF(Mensal!DE$2&lt;=(Mensal!$B$23+Mensal!$C$23),Execução!$B10, IF(Mensal!DE$2&lt;=(Mensal!$B$23+Mensal!$C$23+Mensal!$D$23),Monitoramento!$B10,0)))</f>
        <v>0</v>
      </c>
      <c r="DF11" s="3">
        <f>IF(DE11&gt;0, DE11*'Base Salarial'!$E11, 0)</f>
        <v>0</v>
      </c>
      <c r="DG11" s="12">
        <f>IF(Mensal!DG$2&lt;=Mensal!$B$23,Diagnostico!$B10, IF(Mensal!DG$2&lt;=(Mensal!$B$23+Mensal!$C$23),Execução!$B10, IF(Mensal!DG$2&lt;=(Mensal!$B$23+Mensal!$C$23+Mensal!$D$23),Monitoramento!$B10,0)))</f>
        <v>0</v>
      </c>
      <c r="DH11" s="3">
        <f>IF(DG11&gt;0, DG11*'Base Salarial'!$E11, 0)</f>
        <v>0</v>
      </c>
      <c r="DI11" s="12">
        <f>IF(Mensal!DI$2&lt;=Mensal!$B$23,Diagnostico!$B10, IF(Mensal!DI$2&lt;=(Mensal!$B$23+Mensal!$C$23),Execução!$B10, IF(Mensal!DI$2&lt;=(Mensal!$B$23+Mensal!$C$23+Mensal!$D$23),Monitoramento!$B10,0)))</f>
        <v>0</v>
      </c>
      <c r="DJ11" s="3">
        <f>IF(DI11&gt;0, DI11*'Base Salarial'!$E11, 0)</f>
        <v>0</v>
      </c>
      <c r="DK11" s="12">
        <f>IF(Mensal!DK$2&lt;=Mensal!$B$23,Diagnostico!$B10, IF(Mensal!DK$2&lt;=(Mensal!$B$23+Mensal!$C$23),Execução!$B10, IF(Mensal!DK$2&lt;=(Mensal!$B$23+Mensal!$C$23+Mensal!$D$23),Monitoramento!$B10,0)))</f>
        <v>0</v>
      </c>
      <c r="DL11" s="3">
        <f>IF(DK11&gt;0, DK11*'Base Salarial'!$E11, 0)</f>
        <v>0</v>
      </c>
      <c r="DM11" s="12">
        <f>IF(Mensal!DM$2&lt;=Mensal!$B$23,Diagnostico!$B10, IF(Mensal!DM$2&lt;=(Mensal!$B$23+Mensal!$C$23),Execução!$B10, IF(Mensal!DM$2&lt;=(Mensal!$B$23+Mensal!$C$23+Mensal!$D$23),Monitoramento!$B10,0)))</f>
        <v>0</v>
      </c>
      <c r="DN11" s="3">
        <f>IF(DM11&gt;0, DM11*'Base Salarial'!$E11, 0)</f>
        <v>0</v>
      </c>
      <c r="DO11" s="12">
        <f>IF(Mensal!DO$2&lt;=Mensal!$B$23,Diagnostico!$B10, IF(Mensal!DO$2&lt;=(Mensal!$B$23+Mensal!$C$23),Execução!$B10, IF(Mensal!DO$2&lt;=(Mensal!$B$23+Mensal!$C$23+Mensal!$D$23),Monitoramento!$B10,0)))</f>
        <v>0</v>
      </c>
      <c r="DP11" s="3">
        <f>IF(DO11&gt;0, DO11*'Base Salarial'!$E11, 0)</f>
        <v>0</v>
      </c>
      <c r="DQ11" s="12">
        <f>IF(Mensal!DQ$2&lt;=Mensal!$B$23,Diagnostico!$B10, IF(Mensal!DQ$2&lt;=(Mensal!$B$23+Mensal!$C$23),Execução!$B10, IF(Mensal!DQ$2&lt;=(Mensal!$B$23+Mensal!$C$23+Mensal!$D$23),Monitoramento!$B10,0)))</f>
        <v>0</v>
      </c>
      <c r="DR11" s="3">
        <f>IF(DQ11&gt;0, DQ11*'Base Salarial'!$E11, 0)</f>
        <v>0</v>
      </c>
      <c r="DS11" s="12">
        <f>IF(Mensal!DS$2&lt;=Mensal!$B$23,Diagnostico!$B10, IF(Mensal!DS$2&lt;=(Mensal!$B$23+Mensal!$C$23),Execução!$B10, IF(Mensal!DS$2&lt;=(Mensal!$B$23+Mensal!$C$23+Mensal!$D$23),Monitoramento!$B10,0)))</f>
        <v>0</v>
      </c>
      <c r="DT11" s="3">
        <f>IF(DS11&gt;0, DS11*'Base Salarial'!$E11, 0)</f>
        <v>0</v>
      </c>
      <c r="DU11" s="12">
        <f>IF(Mensal!DU$2&lt;=Mensal!$B$23,Diagnostico!$B10, IF(Mensal!DU$2&lt;=(Mensal!$B$23+Mensal!$C$23),Execução!$B10, IF(Mensal!DU$2&lt;=(Mensal!$B$23+Mensal!$C$23+Mensal!$D$23),Monitoramento!$B10,0)))</f>
        <v>0</v>
      </c>
      <c r="DV11" s="22">
        <f>IF(DU11&gt;0, DU11*'Base Salarial'!$E11, 0)</f>
        <v>0</v>
      </c>
    </row>
    <row r="12" spans="1:127">
      <c r="A12" s="556" t="s">
        <v>9</v>
      </c>
      <c r="B12" s="557"/>
      <c r="C12" s="557"/>
      <c r="D12" s="558"/>
      <c r="E12" s="5"/>
      <c r="F12" s="46">
        <f t="shared" si="59"/>
        <v>0</v>
      </c>
      <c r="G12" s="21">
        <f>IF(Mensal!G$2&lt;=Mensal!$B$23,Diagnostico!$B11, IF(Mensal!G$2&lt;=(Mensal!$B$23+Mensal!$C$23),Execução!$B11, IF(Mensal!G$2&lt;=(Mensal!$B$23+Mensal!$C$23+Mensal!$D$23),Monitoramento!$B11,0)))</f>
        <v>0</v>
      </c>
      <c r="H12" s="3">
        <f>IF(G12&gt;0, G12*'Base Salarial'!$E12, 0)</f>
        <v>0</v>
      </c>
      <c r="I12" s="12">
        <f>IF(Mensal!I$2&lt;=Mensal!$B$23,Diagnostico!$B11, IF(Mensal!I$2&lt;=(Mensal!$B$23+Mensal!$C$23),Execução!$B11, IF(Mensal!I$2&lt;=(Mensal!$B$23+Mensal!$C$23+Mensal!$D$23),Monitoramento!$B11,0)))</f>
        <v>0</v>
      </c>
      <c r="J12" s="3">
        <f>IF(I12&gt;0, I12*'Base Salarial'!$E12, 0)</f>
        <v>0</v>
      </c>
      <c r="K12" s="12">
        <f>IF(Mensal!K$2&lt;=Mensal!$B$23,Diagnostico!$B11, IF(Mensal!K$2&lt;=(Mensal!$B$23+Mensal!$C$23),Execução!$B11, IF(Mensal!K$2&lt;=(Mensal!$B$23+Mensal!$C$23+Mensal!$D$23),Monitoramento!$B11,0)))</f>
        <v>0</v>
      </c>
      <c r="L12" s="22">
        <f>IF(K12&gt;0, K12*'Base Salarial'!$E12, 0)</f>
        <v>0</v>
      </c>
      <c r="M12" s="21">
        <f>IF(Mensal!M$2&lt;=Mensal!$B$23,Diagnostico!$B11, IF(Mensal!M$2&lt;=(Mensal!$B$23+Mensal!$C$23),Execução!$B11, IF(Mensal!M$2&lt;=(Mensal!$B$23+Mensal!$C$23+Mensal!$D$23),Monitoramento!$B11,0)))</f>
        <v>0</v>
      </c>
      <c r="N12" s="3">
        <f>IF(M12&gt;0, M12*'Base Salarial'!$E12, 0)</f>
        <v>0</v>
      </c>
      <c r="O12" s="12">
        <f>IF(Mensal!O$2&lt;=Mensal!$B$23,Diagnostico!$B11, IF(Mensal!O$2&lt;=(Mensal!$B$23+Mensal!$C$23),Execução!$B11, IF(Mensal!O$2&lt;=(Mensal!$B$23+Mensal!$C$23+Mensal!$D$23),Monitoramento!$B11,0)))</f>
        <v>0</v>
      </c>
      <c r="P12" s="3">
        <f>IF(O12&gt;0, O12*'Base Salarial'!$E12, 0)</f>
        <v>0</v>
      </c>
      <c r="Q12" s="12">
        <f>IF(Mensal!Q$2&lt;=Mensal!$B$23,Diagnostico!$B11, IF(Mensal!Q$2&lt;=(Mensal!$B$23+Mensal!$C$23),Execução!$B11, IF(Mensal!Q$2&lt;=(Mensal!$B$23+Mensal!$C$23+Mensal!$D$23),Monitoramento!$B11,0)))</f>
        <v>0</v>
      </c>
      <c r="R12" s="3">
        <f>IF(Q12&gt;0, Q12*'Base Salarial'!$E12, 0)</f>
        <v>0</v>
      </c>
      <c r="S12" s="12">
        <f>IF(Mensal!S$2&lt;=Mensal!$B$23,Diagnostico!$B11, IF(Mensal!S$2&lt;=(Mensal!$B$23+Mensal!$C$23),Execução!$B11, IF(Mensal!S$2&lt;=(Mensal!$B$23+Mensal!$C$23+Mensal!$D$23),Monitoramento!$B11,0)))</f>
        <v>0</v>
      </c>
      <c r="T12" s="3">
        <f>IF(S12&gt;0, S12*'Base Salarial'!$E12, 0)</f>
        <v>0</v>
      </c>
      <c r="U12" s="12">
        <f>IF(Mensal!U$2&lt;=Mensal!$B$23,Diagnostico!$B11, IF(Mensal!U$2&lt;=(Mensal!$B$23+Mensal!$C$23),Execução!$B11, IF(Mensal!U$2&lt;=(Mensal!$B$23+Mensal!$C$23+Mensal!$D$23),Monitoramento!$B11,0)))</f>
        <v>0</v>
      </c>
      <c r="V12" s="3">
        <f>IF(U12&gt;0, U12*'Base Salarial'!$E12, 0)</f>
        <v>0</v>
      </c>
      <c r="W12" s="12">
        <f>IF(Mensal!W$2&lt;=Mensal!$B$23,Diagnostico!$B11, IF(Mensal!W$2&lt;=(Mensal!$B$23+Mensal!$C$23),Execução!$B11, IF(Mensal!W$2&lt;=(Mensal!$B$23+Mensal!$C$23+Mensal!$D$23),Monitoramento!$B11,0)))</f>
        <v>0</v>
      </c>
      <c r="X12" s="3">
        <f>IF(W12&gt;0, W12*'Base Salarial'!$E12, 0)</f>
        <v>0</v>
      </c>
      <c r="Y12" s="12">
        <f>IF(Mensal!Y$2&lt;=Mensal!$B$23,Diagnostico!$B11, IF(Mensal!Y$2&lt;=(Mensal!$B$23+Mensal!$C$23),Execução!$B11, IF(Mensal!Y$2&lt;=(Mensal!$B$23+Mensal!$C$23+Mensal!$D$23),Monitoramento!$B11,0)))</f>
        <v>0</v>
      </c>
      <c r="Z12" s="3">
        <f>IF(Y12&gt;0, Y12*'Base Salarial'!$E12, 0)</f>
        <v>0</v>
      </c>
      <c r="AA12" s="12">
        <f>IF(Mensal!AA$2&lt;=Mensal!$B$23,Diagnostico!$B11, IF(Mensal!AA$2&lt;=(Mensal!$B$23+Mensal!$C$23),Execução!$B11, IF(Mensal!AA$2&lt;=(Mensal!$B$23+Mensal!$C$23+Mensal!$D$23),Monitoramento!$B11,0)))</f>
        <v>0</v>
      </c>
      <c r="AB12" s="3">
        <f>IF(AA12&gt;0, AA12*'Base Salarial'!$E12, 0)</f>
        <v>0</v>
      </c>
      <c r="AC12" s="12">
        <f>IF(Mensal!AC$2&lt;=Mensal!$B$23,Diagnostico!$B11, IF(Mensal!AC$2&lt;=(Mensal!$B$23+Mensal!$C$23),Execução!$B11, IF(Mensal!AC$2&lt;=(Mensal!$B$23+Mensal!$C$23+Mensal!$D$23),Monitoramento!$B11,0)))</f>
        <v>0</v>
      </c>
      <c r="AD12" s="22">
        <f>IF(AC12&gt;0, AC12*'Base Salarial'!$E12, 0)</f>
        <v>0</v>
      </c>
      <c r="AE12" s="12">
        <f>IF(Mensal!AE$2&lt;=Mensal!$B$23,Diagnostico!$B11, IF(Mensal!AE$2&lt;=(Mensal!$B$23+Mensal!$C$23),Execução!$B11, IF(Mensal!AE$2&lt;=(Mensal!$B$23+Mensal!$C$23+Mensal!$D$23),Monitoramento!$B11,0)))</f>
        <v>0</v>
      </c>
      <c r="AF12" s="3">
        <f>IF(AE12&gt;0, AE12*'Base Salarial'!$E12, 0)</f>
        <v>0</v>
      </c>
      <c r="AG12" s="12">
        <f>IF(Mensal!AG$2&lt;=Mensal!$B$23,Diagnostico!$B11, IF(Mensal!AG$2&lt;=(Mensal!$B$23+Mensal!$C$23),Execução!$B11, IF(Mensal!AG$2&lt;=(Mensal!$B$23+Mensal!$C$23+Mensal!$D$23),Monitoramento!$B11,0)))</f>
        <v>0</v>
      </c>
      <c r="AH12" s="3">
        <f>IF(AG12&gt;0, AG12*'Base Salarial'!$E12, 0)</f>
        <v>0</v>
      </c>
      <c r="AI12" s="12">
        <f>IF(Mensal!AI$2&lt;=Mensal!$B$23,Diagnostico!$B11, IF(Mensal!AI$2&lt;=(Mensal!$B$23+Mensal!$C$23),Execução!$B11, IF(Mensal!AI$2&lt;=(Mensal!$B$23+Mensal!$C$23+Mensal!$D$23),Monitoramento!$B11,0)))</f>
        <v>0</v>
      </c>
      <c r="AJ12" s="3">
        <f>IF(AI12&gt;0, AI12*'Base Salarial'!$E12, 0)</f>
        <v>0</v>
      </c>
      <c r="AK12" s="12">
        <f>IF(Mensal!AK$2&lt;=Mensal!$B$23,Diagnostico!$B11, IF(Mensal!AK$2&lt;=(Mensal!$B$23+Mensal!$C$23),Execução!$B11, IF(Mensal!AK$2&lt;=(Mensal!$B$23+Mensal!$C$23+Mensal!$D$23),Monitoramento!$B11,0)))</f>
        <v>0</v>
      </c>
      <c r="AL12" s="3">
        <f>IF(AK12&gt;0, AK12*'Base Salarial'!$E12, 0)</f>
        <v>0</v>
      </c>
      <c r="AM12" s="12">
        <f>IF(Mensal!AM$2&lt;=Mensal!$B$23,Diagnostico!$B11, IF(Mensal!AM$2&lt;=(Mensal!$B$23+Mensal!$C$23),Execução!$B11, IF(Mensal!AM$2&lt;=(Mensal!$B$23+Mensal!$C$23+Mensal!$D$23),Monitoramento!$B11,0)))</f>
        <v>0</v>
      </c>
      <c r="AN12" s="3">
        <f>IF(AM12&gt;0, AM12*'Base Salarial'!$E12, 0)</f>
        <v>0</v>
      </c>
      <c r="AO12" s="12">
        <f>IF(Mensal!AO$2&lt;=Mensal!$B$23,Diagnostico!$B11, IF(Mensal!AO$2&lt;=(Mensal!$B$23+Mensal!$C$23),Execução!$B11, IF(Mensal!AO$2&lt;=(Mensal!$B$23+Mensal!$C$23+Mensal!$D$23),Monitoramento!$B11,0)))</f>
        <v>0</v>
      </c>
      <c r="AP12" s="3">
        <f>IF(AO12&gt;0, AO12*'Base Salarial'!$E12, 0)</f>
        <v>0</v>
      </c>
      <c r="AQ12" s="12">
        <f>IF(Mensal!AQ$2&lt;=Mensal!$B$23,Diagnostico!$B11, IF(Mensal!AQ$2&lt;=(Mensal!$B$23+Mensal!$C$23),Execução!$B11, IF(Mensal!AQ$2&lt;=(Mensal!$B$23+Mensal!$C$23+Mensal!$D$23),Monitoramento!$B11,0)))</f>
        <v>0</v>
      </c>
      <c r="AR12" s="3">
        <f>IF(AQ12&gt;0, AQ12*'Base Salarial'!$E12, 0)</f>
        <v>0</v>
      </c>
      <c r="AS12" s="12">
        <f>IF(Mensal!AS$2&lt;=Mensal!$B$23,Diagnostico!$B11, IF(Mensal!AS$2&lt;=(Mensal!$B$23+Mensal!$C$23),Execução!$B11, IF(Mensal!AS$2&lt;=(Mensal!$B$23+Mensal!$C$23+Mensal!$D$23),Monitoramento!$B11,0)))</f>
        <v>0</v>
      </c>
      <c r="AT12" s="3">
        <f>IF(AS12&gt;0, AS12*'Base Salarial'!$E12, 0)</f>
        <v>0</v>
      </c>
      <c r="AU12" s="12">
        <f>IF(Mensal!AU$2&lt;=Mensal!$B$23,Diagnostico!$B11, IF(Mensal!AU$2&lt;=(Mensal!$B$23+Mensal!$C$23),Execução!$B11, IF(Mensal!AU$2&lt;=(Mensal!$B$23+Mensal!$C$23+Mensal!$D$23),Monitoramento!$B11,0)))</f>
        <v>0</v>
      </c>
      <c r="AV12" s="3">
        <f>IF(AU12&gt;0, AU12*'Base Salarial'!$E12, 0)</f>
        <v>0</v>
      </c>
      <c r="AW12" s="12">
        <f>IF(Mensal!AW$2&lt;=Mensal!$B$23,Diagnostico!$B11, IF(Mensal!AW$2&lt;=(Mensal!$B$23+Mensal!$C$23),Execução!$B11, IF(Mensal!AW$2&lt;=(Mensal!$B$23+Mensal!$C$23+Mensal!$D$23),Monitoramento!$B11,0)))</f>
        <v>0</v>
      </c>
      <c r="AX12" s="3">
        <f>IF(AW12&gt;0, AW12*'Base Salarial'!$E12, 0)</f>
        <v>0</v>
      </c>
      <c r="AY12" s="12">
        <f>IF(Mensal!AY$2&lt;=Mensal!$B$23,Diagnostico!$B11, IF(Mensal!AY$2&lt;=(Mensal!$B$23+Mensal!$C$23),Execução!$B11, IF(Mensal!AY$2&lt;=(Mensal!$B$23+Mensal!$C$23+Mensal!$D$23),Monitoramento!$B11,0)))</f>
        <v>0</v>
      </c>
      <c r="AZ12" s="3">
        <f>IF(AY12&gt;0, AY12*'Base Salarial'!$E12, 0)</f>
        <v>0</v>
      </c>
      <c r="BA12" s="12">
        <f>IF(Mensal!BA$2&lt;=Mensal!$B$23,Diagnostico!$B11, IF(Mensal!BA$2&lt;=(Mensal!$B$23+Mensal!$C$23),Execução!$B11, IF(Mensal!BA$2&lt;=(Mensal!$B$23+Mensal!$C$23+Mensal!$D$23),Monitoramento!$B11,0)))</f>
        <v>0</v>
      </c>
      <c r="BB12" s="3">
        <f>IF(BA12&gt;0, BA12*'Base Salarial'!$E12, 0)</f>
        <v>0</v>
      </c>
      <c r="BC12" s="12">
        <f>IF(Mensal!BC$2&lt;=Mensal!$B$23,Diagnostico!$B11, IF(Mensal!BC$2&lt;=(Mensal!$B$23+Mensal!$C$23),Execução!$B11, IF(Mensal!BC$2&lt;=(Mensal!$B$23+Mensal!$C$23+Mensal!$D$23),Monitoramento!$B11,0)))</f>
        <v>0</v>
      </c>
      <c r="BD12" s="3">
        <f>IF(BC12&gt;0, BC12*'Base Salarial'!$E12, 0)</f>
        <v>0</v>
      </c>
      <c r="BE12" s="12">
        <f>IF(Mensal!BE$2&lt;=Mensal!$B$23,Diagnostico!$B11, IF(Mensal!BE$2&lt;=(Mensal!$B$23+Mensal!$C$23),Execução!$B11, IF(Mensal!BE$2&lt;=(Mensal!$B$23+Mensal!$C$23+Mensal!$D$23),Monitoramento!$B11,0)))</f>
        <v>0</v>
      </c>
      <c r="BF12" s="3">
        <f>IF(BE12&gt;0, BE12*'Base Salarial'!$E12, 0)</f>
        <v>0</v>
      </c>
      <c r="BG12" s="12">
        <f>IF(Mensal!BG$2&lt;=Mensal!$B$23,Diagnostico!$B11, IF(Mensal!BG$2&lt;=(Mensal!$B$23+Mensal!$C$23),Execução!$B11, IF(Mensal!BG$2&lt;=(Mensal!$B$23+Mensal!$C$23+Mensal!$D$23),Monitoramento!$B11,0)))</f>
        <v>0</v>
      </c>
      <c r="BH12" s="3">
        <f>IF(BG12&gt;0, BG12*'Base Salarial'!$E12, 0)</f>
        <v>0</v>
      </c>
      <c r="BI12" s="12">
        <f>IF(Mensal!BI$2&lt;=Mensal!$B$23,Diagnostico!$B11, IF(Mensal!BI$2&lt;=(Mensal!$B$23+Mensal!$C$23),Execução!$B11, IF(Mensal!BI$2&lt;=(Mensal!$B$23+Mensal!$C$23+Mensal!$D$23),Monitoramento!$B11,0)))</f>
        <v>0</v>
      </c>
      <c r="BJ12" s="3">
        <f>IF(BI12&gt;0, BI12*'Base Salarial'!$E12, 0)</f>
        <v>0</v>
      </c>
      <c r="BK12" s="12">
        <f>IF(Mensal!BK$2&lt;=Mensal!$B$23,Diagnostico!$B11, IF(Mensal!BK$2&lt;=(Mensal!$B$23+Mensal!$C$23),Execução!$B11, IF(Mensal!BK$2&lt;=(Mensal!$B$23+Mensal!$C$23+Mensal!$D$23),Monitoramento!$B11,0)))</f>
        <v>0</v>
      </c>
      <c r="BL12" s="3">
        <f>IF(BK12&gt;0, BK12*'Base Salarial'!$E12, 0)</f>
        <v>0</v>
      </c>
      <c r="BM12" s="12">
        <f>IF(Mensal!BM$2&lt;=Mensal!$B$23,Diagnostico!$B11, IF(Mensal!BM$2&lt;=(Mensal!$B$23+Mensal!$C$23),Execução!$B11, IF(Mensal!BM$2&lt;=(Mensal!$B$23+Mensal!$C$23+Mensal!$D$23),Monitoramento!$B11,0)))</f>
        <v>0</v>
      </c>
      <c r="BN12" s="3">
        <f>IF(BM12&gt;0, BM12*'Base Salarial'!$E12, 0)</f>
        <v>0</v>
      </c>
      <c r="BO12" s="12">
        <f>IF(Mensal!BO$2&lt;=Mensal!$B$23,Diagnostico!$B11, IF(Mensal!BO$2&lt;=(Mensal!$B$23+Mensal!$C$23),Execução!$B11, IF(Mensal!BO$2&lt;=(Mensal!$B$23+Mensal!$C$23+Mensal!$D$23),Monitoramento!$B11,0)))</f>
        <v>0</v>
      </c>
      <c r="BP12" s="3">
        <f>IF(BO12&gt;0, BO12*'Base Salarial'!$E12, 0)</f>
        <v>0</v>
      </c>
      <c r="BQ12" s="12">
        <f>IF(Mensal!BQ$2&lt;=Mensal!$B$23,Diagnostico!$B11, IF(Mensal!BQ$2&lt;=(Mensal!$B$23+Mensal!$C$23),Execução!$B11, IF(Mensal!BQ$2&lt;=(Mensal!$B$23+Mensal!$C$23+Mensal!$D$23),Monitoramento!$B11,0)))</f>
        <v>0</v>
      </c>
      <c r="BR12" s="3">
        <f>IF(BQ12&gt;0, BQ12*'Base Salarial'!$E12, 0)</f>
        <v>0</v>
      </c>
      <c r="BS12" s="12">
        <f>IF(Mensal!BS$2&lt;=Mensal!$B$23,Diagnostico!$B11, IF(Mensal!BS$2&lt;=(Mensal!$B$23+Mensal!$C$23),Execução!$B11, IF(Mensal!BS$2&lt;=(Mensal!$B$23+Mensal!$C$23+Mensal!$D$23),Monitoramento!$B11,0)))</f>
        <v>0</v>
      </c>
      <c r="BT12" s="3">
        <f>IF(BS12&gt;0, BS12*'Base Salarial'!$E12, 0)</f>
        <v>0</v>
      </c>
      <c r="BU12" s="12">
        <f>IF(Mensal!BU$2&lt;=Mensal!$B$23,Diagnostico!$B11, IF(Mensal!BU$2&lt;=(Mensal!$B$23+Mensal!$C$23),Execução!$B11, IF(Mensal!BU$2&lt;=(Mensal!$B$23+Mensal!$C$23+Mensal!$D$23),Monitoramento!$B11,0)))</f>
        <v>0</v>
      </c>
      <c r="BV12" s="3">
        <f>IF(BU12&gt;0, BU12*'Base Salarial'!$E12, 0)</f>
        <v>0</v>
      </c>
      <c r="BW12" s="12">
        <f>IF(Mensal!BW$2&lt;=Mensal!$B$23,Diagnostico!$B11, IF(Mensal!BW$2&lt;=(Mensal!$B$23+Mensal!$C$23),Execução!$B11, IF(Mensal!BW$2&lt;=(Mensal!$B$23+Mensal!$C$23+Mensal!$D$23),Monitoramento!$B11,0)))</f>
        <v>0</v>
      </c>
      <c r="BX12" s="3">
        <f>IF(BW12&gt;0, BW12*'Base Salarial'!$E12, 0)</f>
        <v>0</v>
      </c>
      <c r="BY12" s="12">
        <f>IF(Mensal!BY$2&lt;=Mensal!$B$23,Diagnostico!$B11, IF(Mensal!BY$2&lt;=(Mensal!$B$23+Mensal!$C$23),Execução!$B11, IF(Mensal!BY$2&lt;=(Mensal!$B$23+Mensal!$C$23+Mensal!$D$23),Monitoramento!$B11,0)))</f>
        <v>0</v>
      </c>
      <c r="BZ12" s="3">
        <f>IF(BY12&gt;0, BY12*'Base Salarial'!$E12, 0)</f>
        <v>0</v>
      </c>
      <c r="CA12" s="12">
        <f>IF(Mensal!CA$2&lt;=Mensal!$B$23,Diagnostico!$B11, IF(Mensal!CA$2&lt;=(Mensal!$B$23+Mensal!$C$23),Execução!$B11, IF(Mensal!CA$2&lt;=(Mensal!$B$23+Mensal!$C$23+Mensal!$D$23),Monitoramento!$B11,0)))</f>
        <v>0</v>
      </c>
      <c r="CB12" s="3">
        <f>IF(CA12&gt;0, CA12*'Base Salarial'!$E12, 0)</f>
        <v>0</v>
      </c>
      <c r="CC12" s="12">
        <f>IF(Mensal!CC$2&lt;=Mensal!$B$23,Diagnostico!$B11, IF(Mensal!CC$2&lt;=(Mensal!$B$23+Mensal!$C$23),Execução!$B11, IF(Mensal!CC$2&lt;=(Mensal!$B$23+Mensal!$C$23+Mensal!$D$23),Monitoramento!$B11,0)))</f>
        <v>0</v>
      </c>
      <c r="CD12" s="3">
        <f>IF(CC12&gt;0, CC12*'Base Salarial'!$E12, 0)</f>
        <v>0</v>
      </c>
      <c r="CE12" s="12">
        <f>IF(Mensal!CE$2&lt;=Mensal!$B$23,Diagnostico!$B11, IF(Mensal!CE$2&lt;=(Mensal!$B$23+Mensal!$C$23),Execução!$B11, IF(Mensal!CE$2&lt;=(Mensal!$B$23+Mensal!$C$23+Mensal!$D$23),Monitoramento!$B11,0)))</f>
        <v>0</v>
      </c>
      <c r="CF12" s="3">
        <f>IF(CE12&gt;0, CE12*'Base Salarial'!$E12, 0)</f>
        <v>0</v>
      </c>
      <c r="CG12" s="12">
        <f>IF(Mensal!CG$2&lt;=Mensal!$B$23,Diagnostico!$B11, IF(Mensal!CG$2&lt;=(Mensal!$B$23+Mensal!$C$23),Execução!$B11, IF(Mensal!CG$2&lt;=(Mensal!$B$23+Mensal!$C$23+Mensal!$D$23),Monitoramento!$B11,0)))</f>
        <v>0</v>
      </c>
      <c r="CH12" s="3">
        <f>IF(CG12&gt;0, CG12*'Base Salarial'!$E12, 0)</f>
        <v>0</v>
      </c>
      <c r="CI12" s="12">
        <f>IF(Mensal!CI$2&lt;=Mensal!$B$23,Diagnostico!$B11, IF(Mensal!CI$2&lt;=(Mensal!$B$23+Mensal!$C$23),Execução!$B11, IF(Mensal!CI$2&lt;=(Mensal!$B$23+Mensal!$C$23+Mensal!$D$23),Monitoramento!$B11,0)))</f>
        <v>0</v>
      </c>
      <c r="CJ12" s="3">
        <f>IF(CI12&gt;0, CI12*'Base Salarial'!$E12, 0)</f>
        <v>0</v>
      </c>
      <c r="CK12" s="12">
        <f>IF(Mensal!CK$2&lt;=Mensal!$B$23,Diagnostico!$B11, IF(Mensal!CK$2&lt;=(Mensal!$B$23+Mensal!$C$23),Execução!$B11, IF(Mensal!CK$2&lt;=(Mensal!$B$23+Mensal!$C$23+Mensal!$D$23),Monitoramento!$B11,0)))</f>
        <v>0</v>
      </c>
      <c r="CL12" s="3">
        <f>IF(CK12&gt;0, CK12*'Base Salarial'!$E12, 0)</f>
        <v>0</v>
      </c>
      <c r="CM12" s="12">
        <f>IF(Mensal!CM$2&lt;=Mensal!$B$23,Diagnostico!$B11, IF(Mensal!CM$2&lt;=(Mensal!$B$23+Mensal!$C$23),Execução!$B11, IF(Mensal!CM$2&lt;=(Mensal!$B$23+Mensal!$C$23+Mensal!$D$23),Monitoramento!$B11,0)))</f>
        <v>0</v>
      </c>
      <c r="CN12" s="3">
        <f>IF(CM12&gt;0, CM12*'Base Salarial'!$E12, 0)</f>
        <v>0</v>
      </c>
      <c r="CO12" s="12">
        <f>IF(Mensal!CO$2&lt;=Mensal!$B$23,Diagnostico!$B11, IF(Mensal!CO$2&lt;=(Mensal!$B$23+Mensal!$C$23),Execução!$B11, IF(Mensal!CO$2&lt;=(Mensal!$B$23+Mensal!$C$23+Mensal!$D$23),Monitoramento!$B11,0)))</f>
        <v>0</v>
      </c>
      <c r="CP12" s="3">
        <f>IF(CO12&gt;0, CO12*'Base Salarial'!$E12, 0)</f>
        <v>0</v>
      </c>
      <c r="CQ12" s="12">
        <f>IF(Mensal!CQ$2&lt;=Mensal!$B$23,Diagnostico!$B11, IF(Mensal!CQ$2&lt;=(Mensal!$B$23+Mensal!$C$23),Execução!$B11, IF(Mensal!CQ$2&lt;=(Mensal!$B$23+Mensal!$C$23+Mensal!$D$23),Monitoramento!$B11,0)))</f>
        <v>0</v>
      </c>
      <c r="CR12" s="3">
        <f>IF(CQ12&gt;0, CQ12*'Base Salarial'!$E12, 0)</f>
        <v>0</v>
      </c>
      <c r="CS12" s="12">
        <f>IF(Mensal!CS$2&lt;=Mensal!$B$23,Diagnostico!$B11, IF(Mensal!CS$2&lt;=(Mensal!$B$23+Mensal!$C$23),Execução!$B11, IF(Mensal!CS$2&lt;=(Mensal!$B$23+Mensal!$C$23+Mensal!$D$23),Monitoramento!$B11,0)))</f>
        <v>0</v>
      </c>
      <c r="CT12" s="3">
        <f>IF(CS12&gt;0, CS12*'Base Salarial'!$E12, 0)</f>
        <v>0</v>
      </c>
      <c r="CU12" s="12">
        <f>IF(Mensal!CU$2&lt;=Mensal!$B$23,Diagnostico!$B11, IF(Mensal!CU$2&lt;=(Mensal!$B$23+Mensal!$C$23),Execução!$B11, IF(Mensal!CU$2&lt;=(Mensal!$B$23+Mensal!$C$23+Mensal!$D$23),Monitoramento!$B11,0)))</f>
        <v>0</v>
      </c>
      <c r="CV12" s="3">
        <f>IF(CU12&gt;0, CU12*'Base Salarial'!$E12, 0)</f>
        <v>0</v>
      </c>
      <c r="CW12" s="12">
        <f>IF(Mensal!CW$2&lt;=Mensal!$B$23,Diagnostico!$B11, IF(Mensal!CW$2&lt;=(Mensal!$B$23+Mensal!$C$23),Execução!$B11, IF(Mensal!CW$2&lt;=(Mensal!$B$23+Mensal!$C$23+Mensal!$D$23),Monitoramento!$B11,0)))</f>
        <v>0</v>
      </c>
      <c r="CX12" s="3">
        <f>IF(CW12&gt;0, CW12*'Base Salarial'!$E12, 0)</f>
        <v>0</v>
      </c>
      <c r="CY12" s="12">
        <f>IF(Mensal!CY$2&lt;=Mensal!$B$23,Diagnostico!$B11, IF(Mensal!CY$2&lt;=(Mensal!$B$23+Mensal!$C$23),Execução!$B11, IF(Mensal!CY$2&lt;=(Mensal!$B$23+Mensal!$C$23+Mensal!$D$23),Monitoramento!$B11,0)))</f>
        <v>0</v>
      </c>
      <c r="CZ12" s="3">
        <f>IF(CY12&gt;0, CY12*'Base Salarial'!$E12, 0)</f>
        <v>0</v>
      </c>
      <c r="DA12" s="12">
        <f>IF(Mensal!DA$2&lt;=Mensal!$B$23,Diagnostico!$B11, IF(Mensal!DA$2&lt;=(Mensal!$B$23+Mensal!$C$23),Execução!$B11, IF(Mensal!DA$2&lt;=(Mensal!$B$23+Mensal!$C$23+Mensal!$D$23),Monitoramento!$B11,0)))</f>
        <v>0</v>
      </c>
      <c r="DB12" s="3">
        <f>IF(DA12&gt;0, DA12*'Base Salarial'!$E12, 0)</f>
        <v>0</v>
      </c>
      <c r="DC12" s="12">
        <f>IF(Mensal!DC$2&lt;=Mensal!$B$23,Diagnostico!$B11, IF(Mensal!DC$2&lt;=(Mensal!$B$23+Mensal!$C$23),Execução!$B11, IF(Mensal!DC$2&lt;=(Mensal!$B$23+Mensal!$C$23+Mensal!$D$23),Monitoramento!$B11,0)))</f>
        <v>0</v>
      </c>
      <c r="DD12" s="3">
        <f>IF(DC12&gt;0, DC12*'Base Salarial'!$E12, 0)</f>
        <v>0</v>
      </c>
      <c r="DE12" s="12">
        <f>IF(Mensal!DE$2&lt;=Mensal!$B$23,Diagnostico!$B11, IF(Mensal!DE$2&lt;=(Mensal!$B$23+Mensal!$C$23),Execução!$B11, IF(Mensal!DE$2&lt;=(Mensal!$B$23+Mensal!$C$23+Mensal!$D$23),Monitoramento!$B11,0)))</f>
        <v>0</v>
      </c>
      <c r="DF12" s="3">
        <f>IF(DE12&gt;0, DE12*'Base Salarial'!$E12, 0)</f>
        <v>0</v>
      </c>
      <c r="DG12" s="12">
        <f>IF(Mensal!DG$2&lt;=Mensal!$B$23,Diagnostico!$B11, IF(Mensal!DG$2&lt;=(Mensal!$B$23+Mensal!$C$23),Execução!$B11, IF(Mensal!DG$2&lt;=(Mensal!$B$23+Mensal!$C$23+Mensal!$D$23),Monitoramento!$B11,0)))</f>
        <v>0</v>
      </c>
      <c r="DH12" s="3">
        <f>IF(DG12&gt;0, DG12*'Base Salarial'!$E12, 0)</f>
        <v>0</v>
      </c>
      <c r="DI12" s="12">
        <f>IF(Mensal!DI$2&lt;=Mensal!$B$23,Diagnostico!$B11, IF(Mensal!DI$2&lt;=(Mensal!$B$23+Mensal!$C$23),Execução!$B11, IF(Mensal!DI$2&lt;=(Mensal!$B$23+Mensal!$C$23+Mensal!$D$23),Monitoramento!$B11,0)))</f>
        <v>0</v>
      </c>
      <c r="DJ12" s="3">
        <f>IF(DI12&gt;0, DI12*'Base Salarial'!$E12, 0)</f>
        <v>0</v>
      </c>
      <c r="DK12" s="12">
        <f>IF(Mensal!DK$2&lt;=Mensal!$B$23,Diagnostico!$B11, IF(Mensal!DK$2&lt;=(Mensal!$B$23+Mensal!$C$23),Execução!$B11, IF(Mensal!DK$2&lt;=(Mensal!$B$23+Mensal!$C$23+Mensal!$D$23),Monitoramento!$B11,0)))</f>
        <v>0</v>
      </c>
      <c r="DL12" s="3">
        <f>IF(DK12&gt;0, DK12*'Base Salarial'!$E12, 0)</f>
        <v>0</v>
      </c>
      <c r="DM12" s="12">
        <f>IF(Mensal!DM$2&lt;=Mensal!$B$23,Diagnostico!$B11, IF(Mensal!DM$2&lt;=(Mensal!$B$23+Mensal!$C$23),Execução!$B11, IF(Mensal!DM$2&lt;=(Mensal!$B$23+Mensal!$C$23+Mensal!$D$23),Monitoramento!$B11,0)))</f>
        <v>0</v>
      </c>
      <c r="DN12" s="3">
        <f>IF(DM12&gt;0, DM12*'Base Salarial'!$E12, 0)</f>
        <v>0</v>
      </c>
      <c r="DO12" s="12">
        <f>IF(Mensal!DO$2&lt;=Mensal!$B$23,Diagnostico!$B11, IF(Mensal!DO$2&lt;=(Mensal!$B$23+Mensal!$C$23),Execução!$B11, IF(Mensal!DO$2&lt;=(Mensal!$B$23+Mensal!$C$23+Mensal!$D$23),Monitoramento!$B11,0)))</f>
        <v>0</v>
      </c>
      <c r="DP12" s="3">
        <f>IF(DO12&gt;0, DO12*'Base Salarial'!$E12, 0)</f>
        <v>0</v>
      </c>
      <c r="DQ12" s="12">
        <f>IF(Mensal!DQ$2&lt;=Mensal!$B$23,Diagnostico!$B11, IF(Mensal!DQ$2&lt;=(Mensal!$B$23+Mensal!$C$23),Execução!$B11, IF(Mensal!DQ$2&lt;=(Mensal!$B$23+Mensal!$C$23+Mensal!$D$23),Monitoramento!$B11,0)))</f>
        <v>0</v>
      </c>
      <c r="DR12" s="3">
        <f>IF(DQ12&gt;0, DQ12*'Base Salarial'!$E12, 0)</f>
        <v>0</v>
      </c>
      <c r="DS12" s="12">
        <f>IF(Mensal!DS$2&lt;=Mensal!$B$23,Diagnostico!$B11, IF(Mensal!DS$2&lt;=(Mensal!$B$23+Mensal!$C$23),Execução!$B11, IF(Mensal!DS$2&lt;=(Mensal!$B$23+Mensal!$C$23+Mensal!$D$23),Monitoramento!$B11,0)))</f>
        <v>0</v>
      </c>
      <c r="DT12" s="3">
        <f>IF(DS12&gt;0, DS12*'Base Salarial'!$E12, 0)</f>
        <v>0</v>
      </c>
      <c r="DU12" s="12">
        <f>IF(Mensal!DU$2&lt;=Mensal!$B$23,Diagnostico!$B11, IF(Mensal!DU$2&lt;=(Mensal!$B$23+Mensal!$C$23),Execução!$B11, IF(Mensal!DU$2&lt;=(Mensal!$B$23+Mensal!$C$23+Mensal!$D$23),Monitoramento!$B11,0)))</f>
        <v>0</v>
      </c>
      <c r="DV12" s="22">
        <f>IF(DU12&gt;0, DU12*'Base Salarial'!$E12, 0)</f>
        <v>0</v>
      </c>
    </row>
    <row r="13" spans="1:127">
      <c r="A13" s="556" t="s">
        <v>10</v>
      </c>
      <c r="B13" s="557"/>
      <c r="C13" s="557"/>
      <c r="D13" s="558"/>
      <c r="E13" s="5"/>
      <c r="F13" s="46">
        <f t="shared" si="59"/>
        <v>0</v>
      </c>
      <c r="G13" s="21">
        <f>IF(Mensal!G$2&lt;=Mensal!$B$23,Diagnostico!$B12, IF(Mensal!G$2&lt;=(Mensal!$B$23+Mensal!$C$23),Execução!$B12, IF(Mensal!G$2&lt;=(Mensal!$B$23+Mensal!$C$23+Mensal!$D$23),Monitoramento!$B12,0)))</f>
        <v>0</v>
      </c>
      <c r="H13" s="3">
        <f>IF(G13&gt;0, G13*'Base Salarial'!$E13, 0)</f>
        <v>0</v>
      </c>
      <c r="I13" s="12">
        <f>IF(Mensal!I$2&lt;=Mensal!$B$23,Diagnostico!$B12, IF(Mensal!I$2&lt;=(Mensal!$B$23+Mensal!$C$23),Execução!$B12, IF(Mensal!I$2&lt;=(Mensal!$B$23+Mensal!$C$23+Mensal!$D$23),Monitoramento!$B12,0)))</f>
        <v>0</v>
      </c>
      <c r="J13" s="3">
        <f>IF(I13&gt;0, I13*'Base Salarial'!$E13, 0)</f>
        <v>0</v>
      </c>
      <c r="K13" s="12">
        <f>IF(Mensal!K$2&lt;=Mensal!$B$23,Diagnostico!$B12, IF(Mensal!K$2&lt;=(Mensal!$B$23+Mensal!$C$23),Execução!$B12, IF(Mensal!K$2&lt;=(Mensal!$B$23+Mensal!$C$23+Mensal!$D$23),Monitoramento!$B12,0)))</f>
        <v>0</v>
      </c>
      <c r="L13" s="22">
        <f>IF(K13&gt;0, K13*'Base Salarial'!$E13, 0)</f>
        <v>0</v>
      </c>
      <c r="M13" s="21">
        <f>IF(Mensal!M$2&lt;=Mensal!$B$23,Diagnostico!$B12, IF(Mensal!M$2&lt;=(Mensal!$B$23+Mensal!$C$23),Execução!$B12, IF(Mensal!M$2&lt;=(Mensal!$B$23+Mensal!$C$23+Mensal!$D$23),Monitoramento!$B12,0)))</f>
        <v>0</v>
      </c>
      <c r="N13" s="3">
        <f>IF(M13&gt;0, M13*'Base Salarial'!$E13, 0)</f>
        <v>0</v>
      </c>
      <c r="O13" s="12">
        <f>IF(Mensal!O$2&lt;=Mensal!$B$23,Diagnostico!$B12, IF(Mensal!O$2&lt;=(Mensal!$B$23+Mensal!$C$23),Execução!$B12, IF(Mensal!O$2&lt;=(Mensal!$B$23+Mensal!$C$23+Mensal!$D$23),Monitoramento!$B12,0)))</f>
        <v>0</v>
      </c>
      <c r="P13" s="3">
        <f>IF(O13&gt;0, O13*'Base Salarial'!$E13, 0)</f>
        <v>0</v>
      </c>
      <c r="Q13" s="12">
        <f>IF(Mensal!Q$2&lt;=Mensal!$B$23,Diagnostico!$B12, IF(Mensal!Q$2&lt;=(Mensal!$B$23+Mensal!$C$23),Execução!$B12, IF(Mensal!Q$2&lt;=(Mensal!$B$23+Mensal!$C$23+Mensal!$D$23),Monitoramento!$B12,0)))</f>
        <v>0</v>
      </c>
      <c r="R13" s="3">
        <f>IF(Q13&gt;0, Q13*'Base Salarial'!$E13, 0)</f>
        <v>0</v>
      </c>
      <c r="S13" s="12">
        <f>IF(Mensal!S$2&lt;=Mensal!$B$23,Diagnostico!$B12, IF(Mensal!S$2&lt;=(Mensal!$B$23+Mensal!$C$23),Execução!$B12, IF(Mensal!S$2&lt;=(Mensal!$B$23+Mensal!$C$23+Mensal!$D$23),Monitoramento!$B12,0)))</f>
        <v>0</v>
      </c>
      <c r="T13" s="3">
        <f>IF(S13&gt;0, S13*'Base Salarial'!$E13, 0)</f>
        <v>0</v>
      </c>
      <c r="U13" s="12">
        <f>IF(Mensal!U$2&lt;=Mensal!$B$23,Diagnostico!$B12, IF(Mensal!U$2&lt;=(Mensal!$B$23+Mensal!$C$23),Execução!$B12, IF(Mensal!U$2&lt;=(Mensal!$B$23+Mensal!$C$23+Mensal!$D$23),Monitoramento!$B12,0)))</f>
        <v>0</v>
      </c>
      <c r="V13" s="3">
        <f>IF(U13&gt;0, U13*'Base Salarial'!$E13, 0)</f>
        <v>0</v>
      </c>
      <c r="W13" s="12">
        <f>IF(Mensal!W$2&lt;=Mensal!$B$23,Diagnostico!$B12, IF(Mensal!W$2&lt;=(Mensal!$B$23+Mensal!$C$23),Execução!$B12, IF(Mensal!W$2&lt;=(Mensal!$B$23+Mensal!$C$23+Mensal!$D$23),Monitoramento!$B12,0)))</f>
        <v>0</v>
      </c>
      <c r="X13" s="3">
        <f>IF(W13&gt;0, W13*'Base Salarial'!$E13, 0)</f>
        <v>0</v>
      </c>
      <c r="Y13" s="12">
        <f>IF(Mensal!Y$2&lt;=Mensal!$B$23,Diagnostico!$B12, IF(Mensal!Y$2&lt;=(Mensal!$B$23+Mensal!$C$23),Execução!$B12, IF(Mensal!Y$2&lt;=(Mensal!$B$23+Mensal!$C$23+Mensal!$D$23),Monitoramento!$B12,0)))</f>
        <v>0</v>
      </c>
      <c r="Z13" s="3">
        <f>IF(Y13&gt;0, Y13*'Base Salarial'!$E13, 0)</f>
        <v>0</v>
      </c>
      <c r="AA13" s="12">
        <f>IF(Mensal!AA$2&lt;=Mensal!$B$23,Diagnostico!$B12, IF(Mensal!AA$2&lt;=(Mensal!$B$23+Mensal!$C$23),Execução!$B12, IF(Mensal!AA$2&lt;=(Mensal!$B$23+Mensal!$C$23+Mensal!$D$23),Monitoramento!$B12,0)))</f>
        <v>0</v>
      </c>
      <c r="AB13" s="3">
        <f>IF(AA13&gt;0, AA13*'Base Salarial'!$E13, 0)</f>
        <v>0</v>
      </c>
      <c r="AC13" s="12">
        <f>IF(Mensal!AC$2&lt;=Mensal!$B$23,Diagnostico!$B12, IF(Mensal!AC$2&lt;=(Mensal!$B$23+Mensal!$C$23),Execução!$B12, IF(Mensal!AC$2&lt;=(Mensal!$B$23+Mensal!$C$23+Mensal!$D$23),Monitoramento!$B12,0)))</f>
        <v>0</v>
      </c>
      <c r="AD13" s="22">
        <f>IF(AC13&gt;0, AC13*'Base Salarial'!$E13, 0)</f>
        <v>0</v>
      </c>
      <c r="AE13" s="12">
        <f>IF(Mensal!AE$2&lt;=Mensal!$B$23,Diagnostico!$B12, IF(Mensal!AE$2&lt;=(Mensal!$B$23+Mensal!$C$23),Execução!$B12, IF(Mensal!AE$2&lt;=(Mensal!$B$23+Mensal!$C$23+Mensal!$D$23),Monitoramento!$B12,0)))</f>
        <v>0</v>
      </c>
      <c r="AF13" s="3">
        <f>IF(AE13&gt;0, AE13*'Base Salarial'!$E13, 0)</f>
        <v>0</v>
      </c>
      <c r="AG13" s="12">
        <f>IF(Mensal!AG$2&lt;=Mensal!$B$23,Diagnostico!$B12, IF(Mensal!AG$2&lt;=(Mensal!$B$23+Mensal!$C$23),Execução!$B12, IF(Mensal!AG$2&lt;=(Mensal!$B$23+Mensal!$C$23+Mensal!$D$23),Monitoramento!$B12,0)))</f>
        <v>0</v>
      </c>
      <c r="AH13" s="3">
        <f>IF(AG13&gt;0, AG13*'Base Salarial'!$E13, 0)</f>
        <v>0</v>
      </c>
      <c r="AI13" s="12">
        <f>IF(Mensal!AI$2&lt;=Mensal!$B$23,Diagnostico!$B12, IF(Mensal!AI$2&lt;=(Mensal!$B$23+Mensal!$C$23),Execução!$B12, IF(Mensal!AI$2&lt;=(Mensal!$B$23+Mensal!$C$23+Mensal!$D$23),Monitoramento!$B12,0)))</f>
        <v>0</v>
      </c>
      <c r="AJ13" s="3">
        <f>IF(AI13&gt;0, AI13*'Base Salarial'!$E13, 0)</f>
        <v>0</v>
      </c>
      <c r="AK13" s="12">
        <f>IF(Mensal!AK$2&lt;=Mensal!$B$23,Diagnostico!$B12, IF(Mensal!AK$2&lt;=(Mensal!$B$23+Mensal!$C$23),Execução!$B12, IF(Mensal!AK$2&lt;=(Mensal!$B$23+Mensal!$C$23+Mensal!$D$23),Monitoramento!$B12,0)))</f>
        <v>0</v>
      </c>
      <c r="AL13" s="3">
        <f>IF(AK13&gt;0, AK13*'Base Salarial'!$E13, 0)</f>
        <v>0</v>
      </c>
      <c r="AM13" s="12">
        <f>IF(Mensal!AM$2&lt;=Mensal!$B$23,Diagnostico!$B12, IF(Mensal!AM$2&lt;=(Mensal!$B$23+Mensal!$C$23),Execução!$B12, IF(Mensal!AM$2&lt;=(Mensal!$B$23+Mensal!$C$23+Mensal!$D$23),Monitoramento!$B12,0)))</f>
        <v>0</v>
      </c>
      <c r="AN13" s="3">
        <f>IF(AM13&gt;0, AM13*'Base Salarial'!$E13, 0)</f>
        <v>0</v>
      </c>
      <c r="AO13" s="12">
        <f>IF(Mensal!AO$2&lt;=Mensal!$B$23,Diagnostico!$B12, IF(Mensal!AO$2&lt;=(Mensal!$B$23+Mensal!$C$23),Execução!$B12, IF(Mensal!AO$2&lt;=(Mensal!$B$23+Mensal!$C$23+Mensal!$D$23),Monitoramento!$B12,0)))</f>
        <v>0</v>
      </c>
      <c r="AP13" s="3">
        <f>IF(AO13&gt;0, AO13*'Base Salarial'!$E13, 0)</f>
        <v>0</v>
      </c>
      <c r="AQ13" s="12">
        <f>IF(Mensal!AQ$2&lt;=Mensal!$B$23,Diagnostico!$B12, IF(Mensal!AQ$2&lt;=(Mensal!$B$23+Mensal!$C$23),Execução!$B12, IF(Mensal!AQ$2&lt;=(Mensal!$B$23+Mensal!$C$23+Mensal!$D$23),Monitoramento!$B12,0)))</f>
        <v>0</v>
      </c>
      <c r="AR13" s="3">
        <f>IF(AQ13&gt;0, AQ13*'Base Salarial'!$E13, 0)</f>
        <v>0</v>
      </c>
      <c r="AS13" s="12">
        <f>IF(Mensal!AS$2&lt;=Mensal!$B$23,Diagnostico!$B12, IF(Mensal!AS$2&lt;=(Mensal!$B$23+Mensal!$C$23),Execução!$B12, IF(Mensal!AS$2&lt;=(Mensal!$B$23+Mensal!$C$23+Mensal!$D$23),Monitoramento!$B12,0)))</f>
        <v>0</v>
      </c>
      <c r="AT13" s="3">
        <f>IF(AS13&gt;0, AS13*'Base Salarial'!$E13, 0)</f>
        <v>0</v>
      </c>
      <c r="AU13" s="12">
        <f>IF(Mensal!AU$2&lt;=Mensal!$B$23,Diagnostico!$B12, IF(Mensal!AU$2&lt;=(Mensal!$B$23+Mensal!$C$23),Execução!$B12, IF(Mensal!AU$2&lt;=(Mensal!$B$23+Mensal!$C$23+Mensal!$D$23),Monitoramento!$B12,0)))</f>
        <v>0</v>
      </c>
      <c r="AV13" s="3">
        <f>IF(AU13&gt;0, AU13*'Base Salarial'!$E13, 0)</f>
        <v>0</v>
      </c>
      <c r="AW13" s="12">
        <f>IF(Mensal!AW$2&lt;=Mensal!$B$23,Diagnostico!$B12, IF(Mensal!AW$2&lt;=(Mensal!$B$23+Mensal!$C$23),Execução!$B12, IF(Mensal!AW$2&lt;=(Mensal!$B$23+Mensal!$C$23+Mensal!$D$23),Monitoramento!$B12,0)))</f>
        <v>0</v>
      </c>
      <c r="AX13" s="3">
        <f>IF(AW13&gt;0, AW13*'Base Salarial'!$E13, 0)</f>
        <v>0</v>
      </c>
      <c r="AY13" s="12">
        <f>IF(Mensal!AY$2&lt;=Mensal!$B$23,Diagnostico!$B12, IF(Mensal!AY$2&lt;=(Mensal!$B$23+Mensal!$C$23),Execução!$B12, IF(Mensal!AY$2&lt;=(Mensal!$B$23+Mensal!$C$23+Mensal!$D$23),Monitoramento!$B12,0)))</f>
        <v>0</v>
      </c>
      <c r="AZ13" s="3">
        <f>IF(AY13&gt;0, AY13*'Base Salarial'!$E13, 0)</f>
        <v>0</v>
      </c>
      <c r="BA13" s="12">
        <f>IF(Mensal!BA$2&lt;=Mensal!$B$23,Diagnostico!$B12, IF(Mensal!BA$2&lt;=(Mensal!$B$23+Mensal!$C$23),Execução!$B12, IF(Mensal!BA$2&lt;=(Mensal!$B$23+Mensal!$C$23+Mensal!$D$23),Monitoramento!$B12,0)))</f>
        <v>0</v>
      </c>
      <c r="BB13" s="3">
        <f>IF(BA13&gt;0, BA13*'Base Salarial'!$E13, 0)</f>
        <v>0</v>
      </c>
      <c r="BC13" s="12">
        <f>IF(Mensal!BC$2&lt;=Mensal!$B$23,Diagnostico!$B12, IF(Mensal!BC$2&lt;=(Mensal!$B$23+Mensal!$C$23),Execução!$B12, IF(Mensal!BC$2&lt;=(Mensal!$B$23+Mensal!$C$23+Mensal!$D$23),Monitoramento!$B12,0)))</f>
        <v>0</v>
      </c>
      <c r="BD13" s="3">
        <f>IF(BC13&gt;0, BC13*'Base Salarial'!$E13, 0)</f>
        <v>0</v>
      </c>
      <c r="BE13" s="12">
        <f>IF(Mensal!BE$2&lt;=Mensal!$B$23,Diagnostico!$B12, IF(Mensal!BE$2&lt;=(Mensal!$B$23+Mensal!$C$23),Execução!$B12, IF(Mensal!BE$2&lt;=(Mensal!$B$23+Mensal!$C$23+Mensal!$D$23),Monitoramento!$B12,0)))</f>
        <v>0</v>
      </c>
      <c r="BF13" s="3">
        <f>IF(BE13&gt;0, BE13*'Base Salarial'!$E13, 0)</f>
        <v>0</v>
      </c>
      <c r="BG13" s="12">
        <f>IF(Mensal!BG$2&lt;=Mensal!$B$23,Diagnostico!$B12, IF(Mensal!BG$2&lt;=(Mensal!$B$23+Mensal!$C$23),Execução!$B12, IF(Mensal!BG$2&lt;=(Mensal!$B$23+Mensal!$C$23+Mensal!$D$23),Monitoramento!$B12,0)))</f>
        <v>0</v>
      </c>
      <c r="BH13" s="3">
        <f>IF(BG13&gt;0, BG13*'Base Salarial'!$E13, 0)</f>
        <v>0</v>
      </c>
      <c r="BI13" s="12">
        <f>IF(Mensal!BI$2&lt;=Mensal!$B$23,Diagnostico!$B12, IF(Mensal!BI$2&lt;=(Mensal!$B$23+Mensal!$C$23),Execução!$B12, IF(Mensal!BI$2&lt;=(Mensal!$B$23+Mensal!$C$23+Mensal!$D$23),Monitoramento!$B12,0)))</f>
        <v>0</v>
      </c>
      <c r="BJ13" s="3">
        <f>IF(BI13&gt;0, BI13*'Base Salarial'!$E13, 0)</f>
        <v>0</v>
      </c>
      <c r="BK13" s="12">
        <f>IF(Mensal!BK$2&lt;=Mensal!$B$23,Diagnostico!$B12, IF(Mensal!BK$2&lt;=(Mensal!$B$23+Mensal!$C$23),Execução!$B12, IF(Mensal!BK$2&lt;=(Mensal!$B$23+Mensal!$C$23+Mensal!$D$23),Monitoramento!$B12,0)))</f>
        <v>0</v>
      </c>
      <c r="BL13" s="3">
        <f>IF(BK13&gt;0, BK13*'Base Salarial'!$E13, 0)</f>
        <v>0</v>
      </c>
      <c r="BM13" s="12">
        <f>IF(Mensal!BM$2&lt;=Mensal!$B$23,Diagnostico!$B12, IF(Mensal!BM$2&lt;=(Mensal!$B$23+Mensal!$C$23),Execução!$B12, IF(Mensal!BM$2&lt;=(Mensal!$B$23+Mensal!$C$23+Mensal!$D$23),Monitoramento!$B12,0)))</f>
        <v>0</v>
      </c>
      <c r="BN13" s="3">
        <f>IF(BM13&gt;0, BM13*'Base Salarial'!$E13, 0)</f>
        <v>0</v>
      </c>
      <c r="BO13" s="12">
        <f>IF(Mensal!BO$2&lt;=Mensal!$B$23,Diagnostico!$B12, IF(Mensal!BO$2&lt;=(Mensal!$B$23+Mensal!$C$23),Execução!$B12, IF(Mensal!BO$2&lt;=(Mensal!$B$23+Mensal!$C$23+Mensal!$D$23),Monitoramento!$B12,0)))</f>
        <v>0</v>
      </c>
      <c r="BP13" s="3">
        <f>IF(BO13&gt;0, BO13*'Base Salarial'!$E13, 0)</f>
        <v>0</v>
      </c>
      <c r="BQ13" s="12">
        <f>IF(Mensal!BQ$2&lt;=Mensal!$B$23,Diagnostico!$B12, IF(Mensal!BQ$2&lt;=(Mensal!$B$23+Mensal!$C$23),Execução!$B12, IF(Mensal!BQ$2&lt;=(Mensal!$B$23+Mensal!$C$23+Mensal!$D$23),Monitoramento!$B12,0)))</f>
        <v>0</v>
      </c>
      <c r="BR13" s="3">
        <f>IF(BQ13&gt;0, BQ13*'Base Salarial'!$E13, 0)</f>
        <v>0</v>
      </c>
      <c r="BS13" s="12">
        <f>IF(Mensal!BS$2&lt;=Mensal!$B$23,Diagnostico!$B12, IF(Mensal!BS$2&lt;=(Mensal!$B$23+Mensal!$C$23),Execução!$B12, IF(Mensal!BS$2&lt;=(Mensal!$B$23+Mensal!$C$23+Mensal!$D$23),Monitoramento!$B12,0)))</f>
        <v>0</v>
      </c>
      <c r="BT13" s="3">
        <f>IF(BS13&gt;0, BS13*'Base Salarial'!$E13, 0)</f>
        <v>0</v>
      </c>
      <c r="BU13" s="12">
        <f>IF(Mensal!BU$2&lt;=Mensal!$B$23,Diagnostico!$B12, IF(Mensal!BU$2&lt;=(Mensal!$B$23+Mensal!$C$23),Execução!$B12, IF(Mensal!BU$2&lt;=(Mensal!$B$23+Mensal!$C$23+Mensal!$D$23),Monitoramento!$B12,0)))</f>
        <v>0</v>
      </c>
      <c r="BV13" s="3">
        <f>IF(BU13&gt;0, BU13*'Base Salarial'!$E13, 0)</f>
        <v>0</v>
      </c>
      <c r="BW13" s="12">
        <f>IF(Mensal!BW$2&lt;=Mensal!$B$23,Diagnostico!$B12, IF(Mensal!BW$2&lt;=(Mensal!$B$23+Mensal!$C$23),Execução!$B12, IF(Mensal!BW$2&lt;=(Mensal!$B$23+Mensal!$C$23+Mensal!$D$23),Monitoramento!$B12,0)))</f>
        <v>0</v>
      </c>
      <c r="BX13" s="3">
        <f>IF(BW13&gt;0, BW13*'Base Salarial'!$E13, 0)</f>
        <v>0</v>
      </c>
      <c r="BY13" s="12">
        <f>IF(Mensal!BY$2&lt;=Mensal!$B$23,Diagnostico!$B12, IF(Mensal!BY$2&lt;=(Mensal!$B$23+Mensal!$C$23),Execução!$B12, IF(Mensal!BY$2&lt;=(Mensal!$B$23+Mensal!$C$23+Mensal!$D$23),Monitoramento!$B12,0)))</f>
        <v>0</v>
      </c>
      <c r="BZ13" s="3">
        <f>IF(BY13&gt;0, BY13*'Base Salarial'!$E13, 0)</f>
        <v>0</v>
      </c>
      <c r="CA13" s="12">
        <f>IF(Mensal!CA$2&lt;=Mensal!$B$23,Diagnostico!$B12, IF(Mensal!CA$2&lt;=(Mensal!$B$23+Mensal!$C$23),Execução!$B12, IF(Mensal!CA$2&lt;=(Mensal!$B$23+Mensal!$C$23+Mensal!$D$23),Monitoramento!$B12,0)))</f>
        <v>0</v>
      </c>
      <c r="CB13" s="3">
        <f>IF(CA13&gt;0, CA13*'Base Salarial'!$E13, 0)</f>
        <v>0</v>
      </c>
      <c r="CC13" s="12">
        <f>IF(Mensal!CC$2&lt;=Mensal!$B$23,Diagnostico!$B12, IF(Mensal!CC$2&lt;=(Mensal!$B$23+Mensal!$C$23),Execução!$B12, IF(Mensal!CC$2&lt;=(Mensal!$B$23+Mensal!$C$23+Mensal!$D$23),Monitoramento!$B12,0)))</f>
        <v>0</v>
      </c>
      <c r="CD13" s="3">
        <f>IF(CC13&gt;0, CC13*'Base Salarial'!$E13, 0)</f>
        <v>0</v>
      </c>
      <c r="CE13" s="12">
        <f>IF(Mensal!CE$2&lt;=Mensal!$B$23,Diagnostico!$B12, IF(Mensal!CE$2&lt;=(Mensal!$B$23+Mensal!$C$23),Execução!$B12, IF(Mensal!CE$2&lt;=(Mensal!$B$23+Mensal!$C$23+Mensal!$D$23),Monitoramento!$B12,0)))</f>
        <v>0</v>
      </c>
      <c r="CF13" s="3">
        <f>IF(CE13&gt;0, CE13*'Base Salarial'!$E13, 0)</f>
        <v>0</v>
      </c>
      <c r="CG13" s="12">
        <f>IF(Mensal!CG$2&lt;=Mensal!$B$23,Diagnostico!$B12, IF(Mensal!CG$2&lt;=(Mensal!$B$23+Mensal!$C$23),Execução!$B12, IF(Mensal!CG$2&lt;=(Mensal!$B$23+Mensal!$C$23+Mensal!$D$23),Monitoramento!$B12,0)))</f>
        <v>0</v>
      </c>
      <c r="CH13" s="3">
        <f>IF(CG13&gt;0, CG13*'Base Salarial'!$E13, 0)</f>
        <v>0</v>
      </c>
      <c r="CI13" s="12">
        <f>IF(Mensal!CI$2&lt;=Mensal!$B$23,Diagnostico!$B12, IF(Mensal!CI$2&lt;=(Mensal!$B$23+Mensal!$C$23),Execução!$B12, IF(Mensal!CI$2&lt;=(Mensal!$B$23+Mensal!$C$23+Mensal!$D$23),Monitoramento!$B12,0)))</f>
        <v>0</v>
      </c>
      <c r="CJ13" s="3">
        <f>IF(CI13&gt;0, CI13*'Base Salarial'!$E13, 0)</f>
        <v>0</v>
      </c>
      <c r="CK13" s="12">
        <f>IF(Mensal!CK$2&lt;=Mensal!$B$23,Diagnostico!$B12, IF(Mensal!CK$2&lt;=(Mensal!$B$23+Mensal!$C$23),Execução!$B12, IF(Mensal!CK$2&lt;=(Mensal!$B$23+Mensal!$C$23+Mensal!$D$23),Monitoramento!$B12,0)))</f>
        <v>0</v>
      </c>
      <c r="CL13" s="3">
        <f>IF(CK13&gt;0, CK13*'Base Salarial'!$E13, 0)</f>
        <v>0</v>
      </c>
      <c r="CM13" s="12">
        <f>IF(Mensal!CM$2&lt;=Mensal!$B$23,Diagnostico!$B12, IF(Mensal!CM$2&lt;=(Mensal!$B$23+Mensal!$C$23),Execução!$B12, IF(Mensal!CM$2&lt;=(Mensal!$B$23+Mensal!$C$23+Mensal!$D$23),Monitoramento!$B12,0)))</f>
        <v>0</v>
      </c>
      <c r="CN13" s="3">
        <f>IF(CM13&gt;0, CM13*'Base Salarial'!$E13, 0)</f>
        <v>0</v>
      </c>
      <c r="CO13" s="12">
        <f>IF(Mensal!CO$2&lt;=Mensal!$B$23,Diagnostico!$B12, IF(Mensal!CO$2&lt;=(Mensal!$B$23+Mensal!$C$23),Execução!$B12, IF(Mensal!CO$2&lt;=(Mensal!$B$23+Mensal!$C$23+Mensal!$D$23),Monitoramento!$B12,0)))</f>
        <v>0</v>
      </c>
      <c r="CP13" s="3">
        <f>IF(CO13&gt;0, CO13*'Base Salarial'!$E13, 0)</f>
        <v>0</v>
      </c>
      <c r="CQ13" s="12">
        <f>IF(Mensal!CQ$2&lt;=Mensal!$B$23,Diagnostico!$B12, IF(Mensal!CQ$2&lt;=(Mensal!$B$23+Mensal!$C$23),Execução!$B12, IF(Mensal!CQ$2&lt;=(Mensal!$B$23+Mensal!$C$23+Mensal!$D$23),Monitoramento!$B12,0)))</f>
        <v>0</v>
      </c>
      <c r="CR13" s="3">
        <f>IF(CQ13&gt;0, CQ13*'Base Salarial'!$E13, 0)</f>
        <v>0</v>
      </c>
      <c r="CS13" s="12">
        <f>IF(Mensal!CS$2&lt;=Mensal!$B$23,Diagnostico!$B12, IF(Mensal!CS$2&lt;=(Mensal!$B$23+Mensal!$C$23),Execução!$B12, IF(Mensal!CS$2&lt;=(Mensal!$B$23+Mensal!$C$23+Mensal!$D$23),Monitoramento!$B12,0)))</f>
        <v>0</v>
      </c>
      <c r="CT13" s="3">
        <f>IF(CS13&gt;0, CS13*'Base Salarial'!$E13, 0)</f>
        <v>0</v>
      </c>
      <c r="CU13" s="12">
        <f>IF(Mensal!CU$2&lt;=Mensal!$B$23,Diagnostico!$B12, IF(Mensal!CU$2&lt;=(Mensal!$B$23+Mensal!$C$23),Execução!$B12, IF(Mensal!CU$2&lt;=(Mensal!$B$23+Mensal!$C$23+Mensal!$D$23),Monitoramento!$B12,0)))</f>
        <v>0</v>
      </c>
      <c r="CV13" s="3">
        <f>IF(CU13&gt;0, CU13*'Base Salarial'!$E13, 0)</f>
        <v>0</v>
      </c>
      <c r="CW13" s="12">
        <f>IF(Mensal!CW$2&lt;=Mensal!$B$23,Diagnostico!$B12, IF(Mensal!CW$2&lt;=(Mensal!$B$23+Mensal!$C$23),Execução!$B12, IF(Mensal!CW$2&lt;=(Mensal!$B$23+Mensal!$C$23+Mensal!$D$23),Monitoramento!$B12,0)))</f>
        <v>0</v>
      </c>
      <c r="CX13" s="3">
        <f>IF(CW13&gt;0, CW13*'Base Salarial'!$E13, 0)</f>
        <v>0</v>
      </c>
      <c r="CY13" s="12">
        <f>IF(Mensal!CY$2&lt;=Mensal!$B$23,Diagnostico!$B12, IF(Mensal!CY$2&lt;=(Mensal!$B$23+Mensal!$C$23),Execução!$B12, IF(Mensal!CY$2&lt;=(Mensal!$B$23+Mensal!$C$23+Mensal!$D$23),Monitoramento!$B12,0)))</f>
        <v>0</v>
      </c>
      <c r="CZ13" s="3">
        <f>IF(CY13&gt;0, CY13*'Base Salarial'!$E13, 0)</f>
        <v>0</v>
      </c>
      <c r="DA13" s="12">
        <f>IF(Mensal!DA$2&lt;=Mensal!$B$23,Diagnostico!$B12, IF(Mensal!DA$2&lt;=(Mensal!$B$23+Mensal!$C$23),Execução!$B12, IF(Mensal!DA$2&lt;=(Mensal!$B$23+Mensal!$C$23+Mensal!$D$23),Monitoramento!$B12,0)))</f>
        <v>0</v>
      </c>
      <c r="DB13" s="3">
        <f>IF(DA13&gt;0, DA13*'Base Salarial'!$E13, 0)</f>
        <v>0</v>
      </c>
      <c r="DC13" s="12">
        <f>IF(Mensal!DC$2&lt;=Mensal!$B$23,Diagnostico!$B12, IF(Mensal!DC$2&lt;=(Mensal!$B$23+Mensal!$C$23),Execução!$B12, IF(Mensal!DC$2&lt;=(Mensal!$B$23+Mensal!$C$23+Mensal!$D$23),Monitoramento!$B12,0)))</f>
        <v>0</v>
      </c>
      <c r="DD13" s="3">
        <f>IF(DC13&gt;0, DC13*'Base Salarial'!$E13, 0)</f>
        <v>0</v>
      </c>
      <c r="DE13" s="12">
        <f>IF(Mensal!DE$2&lt;=Mensal!$B$23,Diagnostico!$B12, IF(Mensal!DE$2&lt;=(Mensal!$B$23+Mensal!$C$23),Execução!$B12, IF(Mensal!DE$2&lt;=(Mensal!$B$23+Mensal!$C$23+Mensal!$D$23),Monitoramento!$B12,0)))</f>
        <v>0</v>
      </c>
      <c r="DF13" s="3">
        <f>IF(DE13&gt;0, DE13*'Base Salarial'!$E13, 0)</f>
        <v>0</v>
      </c>
      <c r="DG13" s="12">
        <f>IF(Mensal!DG$2&lt;=Mensal!$B$23,Diagnostico!$B12, IF(Mensal!DG$2&lt;=(Mensal!$B$23+Mensal!$C$23),Execução!$B12, IF(Mensal!DG$2&lt;=(Mensal!$B$23+Mensal!$C$23+Mensal!$D$23),Monitoramento!$B12,0)))</f>
        <v>0</v>
      </c>
      <c r="DH13" s="3">
        <f>IF(DG13&gt;0, DG13*'Base Salarial'!$E13, 0)</f>
        <v>0</v>
      </c>
      <c r="DI13" s="12">
        <f>IF(Mensal!DI$2&lt;=Mensal!$B$23,Diagnostico!$B12, IF(Mensal!DI$2&lt;=(Mensal!$B$23+Mensal!$C$23),Execução!$B12, IF(Mensal!DI$2&lt;=(Mensal!$B$23+Mensal!$C$23+Mensal!$D$23),Monitoramento!$B12,0)))</f>
        <v>0</v>
      </c>
      <c r="DJ13" s="3">
        <f>IF(DI13&gt;0, DI13*'Base Salarial'!$E13, 0)</f>
        <v>0</v>
      </c>
      <c r="DK13" s="12">
        <f>IF(Mensal!DK$2&lt;=Mensal!$B$23,Diagnostico!$B12, IF(Mensal!DK$2&lt;=(Mensal!$B$23+Mensal!$C$23),Execução!$B12, IF(Mensal!DK$2&lt;=(Mensal!$B$23+Mensal!$C$23+Mensal!$D$23),Monitoramento!$B12,0)))</f>
        <v>0</v>
      </c>
      <c r="DL13" s="3">
        <f>IF(DK13&gt;0, DK13*'Base Salarial'!$E13, 0)</f>
        <v>0</v>
      </c>
      <c r="DM13" s="12">
        <f>IF(Mensal!DM$2&lt;=Mensal!$B$23,Diagnostico!$B12, IF(Mensal!DM$2&lt;=(Mensal!$B$23+Mensal!$C$23),Execução!$B12, IF(Mensal!DM$2&lt;=(Mensal!$B$23+Mensal!$C$23+Mensal!$D$23),Monitoramento!$B12,0)))</f>
        <v>0</v>
      </c>
      <c r="DN13" s="3">
        <f>IF(DM13&gt;0, DM13*'Base Salarial'!$E13, 0)</f>
        <v>0</v>
      </c>
      <c r="DO13" s="12">
        <f>IF(Mensal!DO$2&lt;=Mensal!$B$23,Diagnostico!$B12, IF(Mensal!DO$2&lt;=(Mensal!$B$23+Mensal!$C$23),Execução!$B12, IF(Mensal!DO$2&lt;=(Mensal!$B$23+Mensal!$C$23+Mensal!$D$23),Monitoramento!$B12,0)))</f>
        <v>0</v>
      </c>
      <c r="DP13" s="3">
        <f>IF(DO13&gt;0, DO13*'Base Salarial'!$E13, 0)</f>
        <v>0</v>
      </c>
      <c r="DQ13" s="12">
        <f>IF(Mensal!DQ$2&lt;=Mensal!$B$23,Diagnostico!$B12, IF(Mensal!DQ$2&lt;=(Mensal!$B$23+Mensal!$C$23),Execução!$B12, IF(Mensal!DQ$2&lt;=(Mensal!$B$23+Mensal!$C$23+Mensal!$D$23),Monitoramento!$B12,0)))</f>
        <v>0</v>
      </c>
      <c r="DR13" s="3">
        <f>IF(DQ13&gt;0, DQ13*'Base Salarial'!$E13, 0)</f>
        <v>0</v>
      </c>
      <c r="DS13" s="12">
        <f>IF(Mensal!DS$2&lt;=Mensal!$B$23,Diagnostico!$B12, IF(Mensal!DS$2&lt;=(Mensal!$B$23+Mensal!$C$23),Execução!$B12, IF(Mensal!DS$2&lt;=(Mensal!$B$23+Mensal!$C$23+Mensal!$D$23),Monitoramento!$B12,0)))</f>
        <v>0</v>
      </c>
      <c r="DT13" s="3">
        <f>IF(DS13&gt;0, DS13*'Base Salarial'!$E13, 0)</f>
        <v>0</v>
      </c>
      <c r="DU13" s="12">
        <f>IF(Mensal!DU$2&lt;=Mensal!$B$23,Diagnostico!$B12, IF(Mensal!DU$2&lt;=(Mensal!$B$23+Mensal!$C$23),Execução!$B12, IF(Mensal!DU$2&lt;=(Mensal!$B$23+Mensal!$C$23+Mensal!$D$23),Monitoramento!$B12,0)))</f>
        <v>0</v>
      </c>
      <c r="DV13" s="22">
        <f>IF(DU13&gt;0, DU13*'Base Salarial'!$E13, 0)</f>
        <v>0</v>
      </c>
    </row>
    <row r="14" spans="1:127">
      <c r="A14" s="556" t="s">
        <v>18</v>
      </c>
      <c r="B14" s="557"/>
      <c r="C14" s="557"/>
      <c r="D14" s="558"/>
      <c r="E14" s="5"/>
      <c r="F14" s="46">
        <f t="shared" ref="F14:F22" si="60">SUM(H14,J14,L14,N14,P14,R14,T14,V14,X14,Z14,AB14,AD14,AF14,AH14,AJ14,AL14,AN14,AP14,AR14,AT14,AV14,AX14,AZ14,BB14,BD14,BF14,BH14,BJ14,BL14,BN14,BP14,BR14,BT14,BV14,BX14,BZ14,CB14,CD14,CF14,CH14,CJ14,CL14,CN14,CP14,CR14,CT14,CV14,CX14,CZ14,DB14,DD14,DF14,DH14,DJ14,DL14,DN14,DP14,DR14,DT14,DV14)</f>
        <v>0</v>
      </c>
      <c r="G14" s="21">
        <f>IF(Mensal!G$2&lt;=Mensal!$B$23,Diagnostico!$B13, IF(Mensal!G$2&lt;=(Mensal!$B$23+Mensal!$C$23),Execução!$B13, IF(Mensal!G$2&lt;=(Mensal!$B$23+Mensal!$C$23+Mensal!$D$23),Monitoramento!$B13,0)))</f>
        <v>0</v>
      </c>
      <c r="H14" s="3">
        <f>IF(G14&gt;0, G14*'Base Salarial'!$E14, 0)</f>
        <v>0</v>
      </c>
      <c r="I14" s="12">
        <f>IF(Mensal!I$2&lt;=Mensal!$B$23,Diagnostico!$B13, IF(Mensal!I$2&lt;=(Mensal!$B$23+Mensal!$C$23),Execução!$B13, IF(Mensal!I$2&lt;=(Mensal!$B$23+Mensal!$C$23+Mensal!$D$23),Monitoramento!$B13,0)))</f>
        <v>0</v>
      </c>
      <c r="J14" s="3">
        <f>IF(I14&gt;0, I14*'Base Salarial'!$E14, 0)</f>
        <v>0</v>
      </c>
      <c r="K14" s="12">
        <f>IF(Mensal!K$2&lt;=Mensal!$B$23,Diagnostico!$B13, IF(Mensal!K$2&lt;=(Mensal!$B$23+Mensal!$C$23),Execução!$B13, IF(Mensal!K$2&lt;=(Mensal!$B$23+Mensal!$C$23+Mensal!$D$23),Monitoramento!$B13,0)))</f>
        <v>0</v>
      </c>
      <c r="L14" s="22">
        <f>IF(K14&gt;0, K14*'Base Salarial'!$E14, 0)</f>
        <v>0</v>
      </c>
      <c r="M14" s="21">
        <f>IF(Mensal!M$2&lt;=Mensal!$B$23,Diagnostico!$B13, IF(Mensal!M$2&lt;=(Mensal!$B$23+Mensal!$C$23),Execução!$B13, IF(Mensal!M$2&lt;=(Mensal!$B$23+Mensal!$C$23+Mensal!$D$23),Monitoramento!$B13,0)))</f>
        <v>0</v>
      </c>
      <c r="N14" s="3">
        <f>IF(M14&gt;0, M14*'Base Salarial'!$E14, 0)</f>
        <v>0</v>
      </c>
      <c r="O14" s="12">
        <f>IF(Mensal!O$2&lt;=Mensal!$B$23,Diagnostico!$B13, IF(Mensal!O$2&lt;=(Mensal!$B$23+Mensal!$C$23),Execução!$B13, IF(Mensal!O$2&lt;=(Mensal!$B$23+Mensal!$C$23+Mensal!$D$23),Monitoramento!$B13,0)))</f>
        <v>0</v>
      </c>
      <c r="P14" s="3">
        <f>IF(O14&gt;0, O14*'Base Salarial'!$E14, 0)</f>
        <v>0</v>
      </c>
      <c r="Q14" s="12">
        <f>IF(Mensal!Q$2&lt;=Mensal!$B$23,Diagnostico!$B13, IF(Mensal!Q$2&lt;=(Mensal!$B$23+Mensal!$C$23),Execução!$B13, IF(Mensal!Q$2&lt;=(Mensal!$B$23+Mensal!$C$23+Mensal!$D$23),Monitoramento!$B13,0)))</f>
        <v>0</v>
      </c>
      <c r="R14" s="3">
        <f>IF(Q14&gt;0, Q14*'Base Salarial'!$E14, 0)</f>
        <v>0</v>
      </c>
      <c r="S14" s="12">
        <f>IF(Mensal!S$2&lt;=Mensal!$B$23,Diagnostico!$B13, IF(Mensal!S$2&lt;=(Mensal!$B$23+Mensal!$C$23),Execução!$B13, IF(Mensal!S$2&lt;=(Mensal!$B$23+Mensal!$C$23+Mensal!$D$23),Monitoramento!$B13,0)))</f>
        <v>0</v>
      </c>
      <c r="T14" s="3">
        <f>IF(S14&gt;0, S14*'Base Salarial'!$E14, 0)</f>
        <v>0</v>
      </c>
      <c r="U14" s="12">
        <f>IF(Mensal!U$2&lt;=Mensal!$B$23,Diagnostico!$B13, IF(Mensal!U$2&lt;=(Mensal!$B$23+Mensal!$C$23),Execução!$B13, IF(Mensal!U$2&lt;=(Mensal!$B$23+Mensal!$C$23+Mensal!$D$23),Monitoramento!$B13,0)))</f>
        <v>0</v>
      </c>
      <c r="V14" s="3">
        <f>IF(U14&gt;0, U14*'Base Salarial'!$E14, 0)</f>
        <v>0</v>
      </c>
      <c r="W14" s="12">
        <f>IF(Mensal!W$2&lt;=Mensal!$B$23,Diagnostico!$B13, IF(Mensal!W$2&lt;=(Mensal!$B$23+Mensal!$C$23),Execução!$B13, IF(Mensal!W$2&lt;=(Mensal!$B$23+Mensal!$C$23+Mensal!$D$23),Monitoramento!$B13,0)))</f>
        <v>0</v>
      </c>
      <c r="X14" s="3">
        <f>IF(W14&gt;0, W14*'Base Salarial'!$E14, 0)</f>
        <v>0</v>
      </c>
      <c r="Y14" s="12">
        <f>IF(Mensal!Y$2&lt;=Mensal!$B$23,Diagnostico!$B13, IF(Mensal!Y$2&lt;=(Mensal!$B$23+Mensal!$C$23),Execução!$B13, IF(Mensal!Y$2&lt;=(Mensal!$B$23+Mensal!$C$23+Mensal!$D$23),Monitoramento!$B13,0)))</f>
        <v>0</v>
      </c>
      <c r="Z14" s="3">
        <f>IF(Y14&gt;0, Y14*'Base Salarial'!$E14, 0)</f>
        <v>0</v>
      </c>
      <c r="AA14" s="12">
        <f>IF(Mensal!AA$2&lt;=Mensal!$B$23,Diagnostico!$B13, IF(Mensal!AA$2&lt;=(Mensal!$B$23+Mensal!$C$23),Execução!$B13, IF(Mensal!AA$2&lt;=(Mensal!$B$23+Mensal!$C$23+Mensal!$D$23),Monitoramento!$B13,0)))</f>
        <v>0</v>
      </c>
      <c r="AB14" s="3">
        <f>IF(AA14&gt;0, AA14*'Base Salarial'!$E14, 0)</f>
        <v>0</v>
      </c>
      <c r="AC14" s="12">
        <f>IF(Mensal!AC$2&lt;=Mensal!$B$23,Diagnostico!$B13, IF(Mensal!AC$2&lt;=(Mensal!$B$23+Mensal!$C$23),Execução!$B13, IF(Mensal!AC$2&lt;=(Mensal!$B$23+Mensal!$C$23+Mensal!$D$23),Monitoramento!$B13,0)))</f>
        <v>0</v>
      </c>
      <c r="AD14" s="22">
        <f>IF(AC14&gt;0, AC14*'Base Salarial'!$E14, 0)</f>
        <v>0</v>
      </c>
      <c r="AE14" s="12">
        <f>IF(Mensal!AE$2&lt;=Mensal!$B$23,Diagnostico!$B13, IF(Mensal!AE$2&lt;=(Mensal!$B$23+Mensal!$C$23),Execução!$B13, IF(Mensal!AE$2&lt;=(Mensal!$B$23+Mensal!$C$23+Mensal!$D$23),Monitoramento!$B13,0)))</f>
        <v>0</v>
      </c>
      <c r="AF14" s="3">
        <f>IF(AE14&gt;0, AE14*'Base Salarial'!$E14, 0)</f>
        <v>0</v>
      </c>
      <c r="AG14" s="12">
        <f>IF(Mensal!AG$2&lt;=Mensal!$B$23,Diagnostico!$B13, IF(Mensal!AG$2&lt;=(Mensal!$B$23+Mensal!$C$23),Execução!$B13, IF(Mensal!AG$2&lt;=(Mensal!$B$23+Mensal!$C$23+Mensal!$D$23),Monitoramento!$B13,0)))</f>
        <v>0</v>
      </c>
      <c r="AH14" s="3">
        <f>IF(AG14&gt;0, AG14*'Base Salarial'!$E14, 0)</f>
        <v>0</v>
      </c>
      <c r="AI14" s="12">
        <f>IF(Mensal!AI$2&lt;=Mensal!$B$23,Diagnostico!$B13, IF(Mensal!AI$2&lt;=(Mensal!$B$23+Mensal!$C$23),Execução!$B13, IF(Mensal!AI$2&lt;=(Mensal!$B$23+Mensal!$C$23+Mensal!$D$23),Monitoramento!$B13,0)))</f>
        <v>0</v>
      </c>
      <c r="AJ14" s="3">
        <f>IF(AI14&gt;0, AI14*'Base Salarial'!$E14, 0)</f>
        <v>0</v>
      </c>
      <c r="AK14" s="12">
        <f>IF(Mensal!AK$2&lt;=Mensal!$B$23,Diagnostico!$B13, IF(Mensal!AK$2&lt;=(Mensal!$B$23+Mensal!$C$23),Execução!$B13, IF(Mensal!AK$2&lt;=(Mensal!$B$23+Mensal!$C$23+Mensal!$D$23),Monitoramento!$B13,0)))</f>
        <v>0</v>
      </c>
      <c r="AL14" s="3">
        <f>IF(AK14&gt;0, AK14*'Base Salarial'!$E14, 0)</f>
        <v>0</v>
      </c>
      <c r="AM14" s="12">
        <f>IF(Mensal!AM$2&lt;=Mensal!$B$23,Diagnostico!$B13, IF(Mensal!AM$2&lt;=(Mensal!$B$23+Mensal!$C$23),Execução!$B13, IF(Mensal!AM$2&lt;=(Mensal!$B$23+Mensal!$C$23+Mensal!$D$23),Monitoramento!$B13,0)))</f>
        <v>0</v>
      </c>
      <c r="AN14" s="3">
        <f>IF(AM14&gt;0, AM14*'Base Salarial'!$E14, 0)</f>
        <v>0</v>
      </c>
      <c r="AO14" s="12">
        <f>IF(Mensal!AO$2&lt;=Mensal!$B$23,Diagnostico!$B13, IF(Mensal!AO$2&lt;=(Mensal!$B$23+Mensal!$C$23),Execução!$B13, IF(Mensal!AO$2&lt;=(Mensal!$B$23+Mensal!$C$23+Mensal!$D$23),Monitoramento!$B13,0)))</f>
        <v>0</v>
      </c>
      <c r="AP14" s="3">
        <f>IF(AO14&gt;0, AO14*'Base Salarial'!$E14, 0)</f>
        <v>0</v>
      </c>
      <c r="AQ14" s="12">
        <f>IF(Mensal!AQ$2&lt;=Mensal!$B$23,Diagnostico!$B13, IF(Mensal!AQ$2&lt;=(Mensal!$B$23+Mensal!$C$23),Execução!$B13, IF(Mensal!AQ$2&lt;=(Mensal!$B$23+Mensal!$C$23+Mensal!$D$23),Monitoramento!$B13,0)))</f>
        <v>0</v>
      </c>
      <c r="AR14" s="3">
        <f>IF(AQ14&gt;0, AQ14*'Base Salarial'!$E14, 0)</f>
        <v>0</v>
      </c>
      <c r="AS14" s="12">
        <f>IF(Mensal!AS$2&lt;=Mensal!$B$23,Diagnostico!$B13, IF(Mensal!AS$2&lt;=(Mensal!$B$23+Mensal!$C$23),Execução!$B13, IF(Mensal!AS$2&lt;=(Mensal!$B$23+Mensal!$C$23+Mensal!$D$23),Monitoramento!$B13,0)))</f>
        <v>0</v>
      </c>
      <c r="AT14" s="3">
        <f>IF(AS14&gt;0, AS14*'Base Salarial'!$E14, 0)</f>
        <v>0</v>
      </c>
      <c r="AU14" s="12">
        <f>IF(Mensal!AU$2&lt;=Mensal!$B$23,Diagnostico!$B13, IF(Mensal!AU$2&lt;=(Mensal!$B$23+Mensal!$C$23),Execução!$B13, IF(Mensal!AU$2&lt;=(Mensal!$B$23+Mensal!$C$23+Mensal!$D$23),Monitoramento!$B13,0)))</f>
        <v>0</v>
      </c>
      <c r="AV14" s="3">
        <f>IF(AU14&gt;0, AU14*'Base Salarial'!$E14, 0)</f>
        <v>0</v>
      </c>
      <c r="AW14" s="12">
        <f>IF(Mensal!AW$2&lt;=Mensal!$B$23,Diagnostico!$B13, IF(Mensal!AW$2&lt;=(Mensal!$B$23+Mensal!$C$23),Execução!$B13, IF(Mensal!AW$2&lt;=(Mensal!$B$23+Mensal!$C$23+Mensal!$D$23),Monitoramento!$B13,0)))</f>
        <v>0</v>
      </c>
      <c r="AX14" s="3">
        <f>IF(AW14&gt;0, AW14*'Base Salarial'!$E14, 0)</f>
        <v>0</v>
      </c>
      <c r="AY14" s="12">
        <f>IF(Mensal!AY$2&lt;=Mensal!$B$23,Diagnostico!$B13, IF(Mensal!AY$2&lt;=(Mensal!$B$23+Mensal!$C$23),Execução!$B13, IF(Mensal!AY$2&lt;=(Mensal!$B$23+Mensal!$C$23+Mensal!$D$23),Monitoramento!$B13,0)))</f>
        <v>0</v>
      </c>
      <c r="AZ14" s="3">
        <f>IF(AY14&gt;0, AY14*'Base Salarial'!$E14, 0)</f>
        <v>0</v>
      </c>
      <c r="BA14" s="12">
        <f>IF(Mensal!BA$2&lt;=Mensal!$B$23,Diagnostico!$B13, IF(Mensal!BA$2&lt;=(Mensal!$B$23+Mensal!$C$23),Execução!$B13, IF(Mensal!BA$2&lt;=(Mensal!$B$23+Mensal!$C$23+Mensal!$D$23),Monitoramento!$B13,0)))</f>
        <v>0</v>
      </c>
      <c r="BB14" s="3">
        <f>IF(BA14&gt;0, BA14*'Base Salarial'!$E14, 0)</f>
        <v>0</v>
      </c>
      <c r="BC14" s="12">
        <f>IF(Mensal!BC$2&lt;=Mensal!$B$23,Diagnostico!$B13, IF(Mensal!BC$2&lt;=(Mensal!$B$23+Mensal!$C$23),Execução!$B13, IF(Mensal!BC$2&lt;=(Mensal!$B$23+Mensal!$C$23+Mensal!$D$23),Monitoramento!$B13,0)))</f>
        <v>0</v>
      </c>
      <c r="BD14" s="3">
        <f>IF(BC14&gt;0, BC14*'Base Salarial'!$E14, 0)</f>
        <v>0</v>
      </c>
      <c r="BE14" s="12">
        <f>IF(Mensal!BE$2&lt;=Mensal!$B$23,Diagnostico!$B13, IF(Mensal!BE$2&lt;=(Mensal!$B$23+Mensal!$C$23),Execução!$B13, IF(Mensal!BE$2&lt;=(Mensal!$B$23+Mensal!$C$23+Mensal!$D$23),Monitoramento!$B13,0)))</f>
        <v>0</v>
      </c>
      <c r="BF14" s="3">
        <f>IF(BE14&gt;0, BE14*'Base Salarial'!$E14, 0)</f>
        <v>0</v>
      </c>
      <c r="BG14" s="12">
        <f>IF(Mensal!BG$2&lt;=Mensal!$B$23,Diagnostico!$B13, IF(Mensal!BG$2&lt;=(Mensal!$B$23+Mensal!$C$23),Execução!$B13, IF(Mensal!BG$2&lt;=(Mensal!$B$23+Mensal!$C$23+Mensal!$D$23),Monitoramento!$B13,0)))</f>
        <v>0</v>
      </c>
      <c r="BH14" s="3">
        <f>IF(BG14&gt;0, BG14*'Base Salarial'!$E14, 0)</f>
        <v>0</v>
      </c>
      <c r="BI14" s="12">
        <f>IF(Mensal!BI$2&lt;=Mensal!$B$23,Diagnostico!$B13, IF(Mensal!BI$2&lt;=(Mensal!$B$23+Mensal!$C$23),Execução!$B13, IF(Mensal!BI$2&lt;=(Mensal!$B$23+Mensal!$C$23+Mensal!$D$23),Monitoramento!$B13,0)))</f>
        <v>0</v>
      </c>
      <c r="BJ14" s="3">
        <f>IF(BI14&gt;0, BI14*'Base Salarial'!$E14, 0)</f>
        <v>0</v>
      </c>
      <c r="BK14" s="12">
        <f>IF(Mensal!BK$2&lt;=Mensal!$B$23,Diagnostico!$B13, IF(Mensal!BK$2&lt;=(Mensal!$B$23+Mensal!$C$23),Execução!$B13, IF(Mensal!BK$2&lt;=(Mensal!$B$23+Mensal!$C$23+Mensal!$D$23),Monitoramento!$B13,0)))</f>
        <v>0</v>
      </c>
      <c r="BL14" s="3">
        <f>IF(BK14&gt;0, BK14*'Base Salarial'!$E14, 0)</f>
        <v>0</v>
      </c>
      <c r="BM14" s="12">
        <f>IF(Mensal!BM$2&lt;=Mensal!$B$23,Diagnostico!$B13, IF(Mensal!BM$2&lt;=(Mensal!$B$23+Mensal!$C$23),Execução!$B13, IF(Mensal!BM$2&lt;=(Mensal!$B$23+Mensal!$C$23+Mensal!$D$23),Monitoramento!$B13,0)))</f>
        <v>0</v>
      </c>
      <c r="BN14" s="3">
        <f>IF(BM14&gt;0, BM14*'Base Salarial'!$E14, 0)</f>
        <v>0</v>
      </c>
      <c r="BO14" s="12">
        <f>IF(Mensal!BO$2&lt;=Mensal!$B$23,Diagnostico!$B13, IF(Mensal!BO$2&lt;=(Mensal!$B$23+Mensal!$C$23),Execução!$B13, IF(Mensal!BO$2&lt;=(Mensal!$B$23+Mensal!$C$23+Mensal!$D$23),Monitoramento!$B13,0)))</f>
        <v>0</v>
      </c>
      <c r="BP14" s="3">
        <f>IF(BO14&gt;0, BO14*'Base Salarial'!$E14, 0)</f>
        <v>0</v>
      </c>
      <c r="BQ14" s="12">
        <f>IF(Mensal!BQ$2&lt;=Mensal!$B$23,Diagnostico!$B13, IF(Mensal!BQ$2&lt;=(Mensal!$B$23+Mensal!$C$23),Execução!$B13, IF(Mensal!BQ$2&lt;=(Mensal!$B$23+Mensal!$C$23+Mensal!$D$23),Monitoramento!$B13,0)))</f>
        <v>0</v>
      </c>
      <c r="BR14" s="3">
        <f>IF(BQ14&gt;0, BQ14*'Base Salarial'!$E14, 0)</f>
        <v>0</v>
      </c>
      <c r="BS14" s="12">
        <f>IF(Mensal!BS$2&lt;=Mensal!$B$23,Diagnostico!$B13, IF(Mensal!BS$2&lt;=(Mensal!$B$23+Mensal!$C$23),Execução!$B13, IF(Mensal!BS$2&lt;=(Mensal!$B$23+Mensal!$C$23+Mensal!$D$23),Monitoramento!$B13,0)))</f>
        <v>0</v>
      </c>
      <c r="BT14" s="3">
        <f>IF(BS14&gt;0, BS14*'Base Salarial'!$E14, 0)</f>
        <v>0</v>
      </c>
      <c r="BU14" s="12">
        <f>IF(Mensal!BU$2&lt;=Mensal!$B$23,Diagnostico!$B13, IF(Mensal!BU$2&lt;=(Mensal!$B$23+Mensal!$C$23),Execução!$B13, IF(Mensal!BU$2&lt;=(Mensal!$B$23+Mensal!$C$23+Mensal!$D$23),Monitoramento!$B13,0)))</f>
        <v>0</v>
      </c>
      <c r="BV14" s="3">
        <f>IF(BU14&gt;0, BU14*'Base Salarial'!$E14, 0)</f>
        <v>0</v>
      </c>
      <c r="BW14" s="12">
        <f>IF(Mensal!BW$2&lt;=Mensal!$B$23,Diagnostico!$B13, IF(Mensal!BW$2&lt;=(Mensal!$B$23+Mensal!$C$23),Execução!$B13, IF(Mensal!BW$2&lt;=(Mensal!$B$23+Mensal!$C$23+Mensal!$D$23),Monitoramento!$B13,0)))</f>
        <v>0</v>
      </c>
      <c r="BX14" s="3">
        <f>IF(BW14&gt;0, BW14*'Base Salarial'!$E14, 0)</f>
        <v>0</v>
      </c>
      <c r="BY14" s="12">
        <f>IF(Mensal!BY$2&lt;=Mensal!$B$23,Diagnostico!$B13, IF(Mensal!BY$2&lt;=(Mensal!$B$23+Mensal!$C$23),Execução!$B13, IF(Mensal!BY$2&lt;=(Mensal!$B$23+Mensal!$C$23+Mensal!$D$23),Monitoramento!$B13,0)))</f>
        <v>0</v>
      </c>
      <c r="BZ14" s="3">
        <f>IF(BY14&gt;0, BY14*'Base Salarial'!$E14, 0)</f>
        <v>0</v>
      </c>
      <c r="CA14" s="12">
        <f>IF(Mensal!CA$2&lt;=Mensal!$B$23,Diagnostico!$B13, IF(Mensal!CA$2&lt;=(Mensal!$B$23+Mensal!$C$23),Execução!$B13, IF(Mensal!CA$2&lt;=(Mensal!$B$23+Mensal!$C$23+Mensal!$D$23),Monitoramento!$B13,0)))</f>
        <v>0</v>
      </c>
      <c r="CB14" s="3">
        <f>IF(CA14&gt;0, CA14*'Base Salarial'!$E14, 0)</f>
        <v>0</v>
      </c>
      <c r="CC14" s="12">
        <f>IF(Mensal!CC$2&lt;=Mensal!$B$23,Diagnostico!$B13, IF(Mensal!CC$2&lt;=(Mensal!$B$23+Mensal!$C$23),Execução!$B13, IF(Mensal!CC$2&lt;=(Mensal!$B$23+Mensal!$C$23+Mensal!$D$23),Monitoramento!$B13,0)))</f>
        <v>0</v>
      </c>
      <c r="CD14" s="3">
        <f>IF(CC14&gt;0, CC14*'Base Salarial'!$E14, 0)</f>
        <v>0</v>
      </c>
      <c r="CE14" s="12">
        <f>IF(Mensal!CE$2&lt;=Mensal!$B$23,Diagnostico!$B13, IF(Mensal!CE$2&lt;=(Mensal!$B$23+Mensal!$C$23),Execução!$B13, IF(Mensal!CE$2&lt;=(Mensal!$B$23+Mensal!$C$23+Mensal!$D$23),Monitoramento!$B13,0)))</f>
        <v>0</v>
      </c>
      <c r="CF14" s="3">
        <f>IF(CE14&gt;0, CE14*'Base Salarial'!$E14, 0)</f>
        <v>0</v>
      </c>
      <c r="CG14" s="12">
        <f>IF(Mensal!CG$2&lt;=Mensal!$B$23,Diagnostico!$B13, IF(Mensal!CG$2&lt;=(Mensal!$B$23+Mensal!$C$23),Execução!$B13, IF(Mensal!CG$2&lt;=(Mensal!$B$23+Mensal!$C$23+Mensal!$D$23),Monitoramento!$B13,0)))</f>
        <v>0</v>
      </c>
      <c r="CH14" s="3">
        <f>IF(CG14&gt;0, CG14*'Base Salarial'!$E14, 0)</f>
        <v>0</v>
      </c>
      <c r="CI14" s="12">
        <f>IF(Mensal!CI$2&lt;=Mensal!$B$23,Diagnostico!$B13, IF(Mensal!CI$2&lt;=(Mensal!$B$23+Mensal!$C$23),Execução!$B13, IF(Mensal!CI$2&lt;=(Mensal!$B$23+Mensal!$C$23+Mensal!$D$23),Monitoramento!$B13,0)))</f>
        <v>0</v>
      </c>
      <c r="CJ14" s="3">
        <f>IF(CI14&gt;0, CI14*'Base Salarial'!$E14, 0)</f>
        <v>0</v>
      </c>
      <c r="CK14" s="12">
        <f>IF(Mensal!CK$2&lt;=Mensal!$B$23,Diagnostico!$B13, IF(Mensal!CK$2&lt;=(Mensal!$B$23+Mensal!$C$23),Execução!$B13, IF(Mensal!CK$2&lt;=(Mensal!$B$23+Mensal!$C$23+Mensal!$D$23),Monitoramento!$B13,0)))</f>
        <v>0</v>
      </c>
      <c r="CL14" s="3">
        <f>IF(CK14&gt;0, CK14*'Base Salarial'!$E14, 0)</f>
        <v>0</v>
      </c>
      <c r="CM14" s="12">
        <f>IF(Mensal!CM$2&lt;=Mensal!$B$23,Diagnostico!$B13, IF(Mensal!CM$2&lt;=(Mensal!$B$23+Mensal!$C$23),Execução!$B13, IF(Mensal!CM$2&lt;=(Mensal!$B$23+Mensal!$C$23+Mensal!$D$23),Monitoramento!$B13,0)))</f>
        <v>0</v>
      </c>
      <c r="CN14" s="3">
        <f>IF(CM14&gt;0, CM14*'Base Salarial'!$E14, 0)</f>
        <v>0</v>
      </c>
      <c r="CO14" s="12">
        <f>IF(Mensal!CO$2&lt;=Mensal!$B$23,Diagnostico!$B13, IF(Mensal!CO$2&lt;=(Mensal!$B$23+Mensal!$C$23),Execução!$B13, IF(Mensal!CO$2&lt;=(Mensal!$B$23+Mensal!$C$23+Mensal!$D$23),Monitoramento!$B13,0)))</f>
        <v>0</v>
      </c>
      <c r="CP14" s="3">
        <f>IF(CO14&gt;0, CO14*'Base Salarial'!$E14, 0)</f>
        <v>0</v>
      </c>
      <c r="CQ14" s="12">
        <f>IF(Mensal!CQ$2&lt;=Mensal!$B$23,Diagnostico!$B13, IF(Mensal!CQ$2&lt;=(Mensal!$B$23+Mensal!$C$23),Execução!$B13, IF(Mensal!CQ$2&lt;=(Mensal!$B$23+Mensal!$C$23+Mensal!$D$23),Monitoramento!$B13,0)))</f>
        <v>0</v>
      </c>
      <c r="CR14" s="3">
        <f>IF(CQ14&gt;0, CQ14*'Base Salarial'!$E14, 0)</f>
        <v>0</v>
      </c>
      <c r="CS14" s="12">
        <f>IF(Mensal!CS$2&lt;=Mensal!$B$23,Diagnostico!$B13, IF(Mensal!CS$2&lt;=(Mensal!$B$23+Mensal!$C$23),Execução!$B13, IF(Mensal!CS$2&lt;=(Mensal!$B$23+Mensal!$C$23+Mensal!$D$23),Monitoramento!$B13,0)))</f>
        <v>0</v>
      </c>
      <c r="CT14" s="3">
        <f>IF(CS14&gt;0, CS14*'Base Salarial'!$E14, 0)</f>
        <v>0</v>
      </c>
      <c r="CU14" s="12">
        <f>IF(Mensal!CU$2&lt;=Mensal!$B$23,Diagnostico!$B13, IF(Mensal!CU$2&lt;=(Mensal!$B$23+Mensal!$C$23),Execução!$B13, IF(Mensal!CU$2&lt;=(Mensal!$B$23+Mensal!$C$23+Mensal!$D$23),Monitoramento!$B13,0)))</f>
        <v>0</v>
      </c>
      <c r="CV14" s="3">
        <f>IF(CU14&gt;0, CU14*'Base Salarial'!$E14, 0)</f>
        <v>0</v>
      </c>
      <c r="CW14" s="12">
        <f>IF(Mensal!CW$2&lt;=Mensal!$B$23,Diagnostico!$B13, IF(Mensal!CW$2&lt;=(Mensal!$B$23+Mensal!$C$23),Execução!$B13, IF(Mensal!CW$2&lt;=(Mensal!$B$23+Mensal!$C$23+Mensal!$D$23),Monitoramento!$B13,0)))</f>
        <v>0</v>
      </c>
      <c r="CX14" s="3">
        <f>IF(CW14&gt;0, CW14*'Base Salarial'!$E14, 0)</f>
        <v>0</v>
      </c>
      <c r="CY14" s="12">
        <f>IF(Mensal!CY$2&lt;=Mensal!$B$23,Diagnostico!$B13, IF(Mensal!CY$2&lt;=(Mensal!$B$23+Mensal!$C$23),Execução!$B13, IF(Mensal!CY$2&lt;=(Mensal!$B$23+Mensal!$C$23+Mensal!$D$23),Monitoramento!$B13,0)))</f>
        <v>0</v>
      </c>
      <c r="CZ14" s="3">
        <f>IF(CY14&gt;0, CY14*'Base Salarial'!$E14, 0)</f>
        <v>0</v>
      </c>
      <c r="DA14" s="12">
        <f>IF(Mensal!DA$2&lt;=Mensal!$B$23,Diagnostico!$B13, IF(Mensal!DA$2&lt;=(Mensal!$B$23+Mensal!$C$23),Execução!$B13, IF(Mensal!DA$2&lt;=(Mensal!$B$23+Mensal!$C$23+Mensal!$D$23),Monitoramento!$B13,0)))</f>
        <v>0</v>
      </c>
      <c r="DB14" s="3">
        <f>IF(DA14&gt;0, DA14*'Base Salarial'!$E14, 0)</f>
        <v>0</v>
      </c>
      <c r="DC14" s="12">
        <f>IF(Mensal!DC$2&lt;=Mensal!$B$23,Diagnostico!$B13, IF(Mensal!DC$2&lt;=(Mensal!$B$23+Mensal!$C$23),Execução!$B13, IF(Mensal!DC$2&lt;=(Mensal!$B$23+Mensal!$C$23+Mensal!$D$23),Monitoramento!$B13,0)))</f>
        <v>0</v>
      </c>
      <c r="DD14" s="3">
        <f>IF(DC14&gt;0, DC14*'Base Salarial'!$E14, 0)</f>
        <v>0</v>
      </c>
      <c r="DE14" s="12">
        <f>IF(Mensal!DE$2&lt;=Mensal!$B$23,Diagnostico!$B13, IF(Mensal!DE$2&lt;=(Mensal!$B$23+Mensal!$C$23),Execução!$B13, IF(Mensal!DE$2&lt;=(Mensal!$B$23+Mensal!$C$23+Mensal!$D$23),Monitoramento!$B13,0)))</f>
        <v>0</v>
      </c>
      <c r="DF14" s="3">
        <f>IF(DE14&gt;0, DE14*'Base Salarial'!$E14, 0)</f>
        <v>0</v>
      </c>
      <c r="DG14" s="12">
        <f>IF(Mensal!DG$2&lt;=Mensal!$B$23,Diagnostico!$B13, IF(Mensal!DG$2&lt;=(Mensal!$B$23+Mensal!$C$23),Execução!$B13, IF(Mensal!DG$2&lt;=(Mensal!$B$23+Mensal!$C$23+Mensal!$D$23),Monitoramento!$B13,0)))</f>
        <v>0</v>
      </c>
      <c r="DH14" s="3">
        <f>IF(DG14&gt;0, DG14*'Base Salarial'!$E14, 0)</f>
        <v>0</v>
      </c>
      <c r="DI14" s="12">
        <f>IF(Mensal!DI$2&lt;=Mensal!$B$23,Diagnostico!$B13, IF(Mensal!DI$2&lt;=(Mensal!$B$23+Mensal!$C$23),Execução!$B13, IF(Mensal!DI$2&lt;=(Mensal!$B$23+Mensal!$C$23+Mensal!$D$23),Monitoramento!$B13,0)))</f>
        <v>0</v>
      </c>
      <c r="DJ14" s="3">
        <f>IF(DI14&gt;0, DI14*'Base Salarial'!$E14, 0)</f>
        <v>0</v>
      </c>
      <c r="DK14" s="12">
        <f>IF(Mensal!DK$2&lt;=Mensal!$B$23,Diagnostico!$B13, IF(Mensal!DK$2&lt;=(Mensal!$B$23+Mensal!$C$23),Execução!$B13, IF(Mensal!DK$2&lt;=(Mensal!$B$23+Mensal!$C$23+Mensal!$D$23),Monitoramento!$B13,0)))</f>
        <v>0</v>
      </c>
      <c r="DL14" s="3">
        <f>IF(DK14&gt;0, DK14*'Base Salarial'!$E14, 0)</f>
        <v>0</v>
      </c>
      <c r="DM14" s="12">
        <f>IF(Mensal!DM$2&lt;=Mensal!$B$23,Diagnostico!$B13, IF(Mensal!DM$2&lt;=(Mensal!$B$23+Mensal!$C$23),Execução!$B13, IF(Mensal!DM$2&lt;=(Mensal!$B$23+Mensal!$C$23+Mensal!$D$23),Monitoramento!$B13,0)))</f>
        <v>0</v>
      </c>
      <c r="DN14" s="3">
        <f>IF(DM14&gt;0, DM14*'Base Salarial'!$E14, 0)</f>
        <v>0</v>
      </c>
      <c r="DO14" s="12">
        <f>IF(Mensal!DO$2&lt;=Mensal!$B$23,Diagnostico!$B13, IF(Mensal!DO$2&lt;=(Mensal!$B$23+Mensal!$C$23),Execução!$B13, IF(Mensal!DO$2&lt;=(Mensal!$B$23+Mensal!$C$23+Mensal!$D$23),Monitoramento!$B13,0)))</f>
        <v>0</v>
      </c>
      <c r="DP14" s="3">
        <f>IF(DO14&gt;0, DO14*'Base Salarial'!$E14, 0)</f>
        <v>0</v>
      </c>
      <c r="DQ14" s="12">
        <f>IF(Mensal!DQ$2&lt;=Mensal!$B$23,Diagnostico!$B13, IF(Mensal!DQ$2&lt;=(Mensal!$B$23+Mensal!$C$23),Execução!$B13, IF(Mensal!DQ$2&lt;=(Mensal!$B$23+Mensal!$C$23+Mensal!$D$23),Monitoramento!$B13,0)))</f>
        <v>0</v>
      </c>
      <c r="DR14" s="3">
        <f>IF(DQ14&gt;0, DQ14*'Base Salarial'!$E14, 0)</f>
        <v>0</v>
      </c>
      <c r="DS14" s="12">
        <f>IF(Mensal!DS$2&lt;=Mensal!$B$23,Diagnostico!$B13, IF(Mensal!DS$2&lt;=(Mensal!$B$23+Mensal!$C$23),Execução!$B13, IF(Mensal!DS$2&lt;=(Mensal!$B$23+Mensal!$C$23+Mensal!$D$23),Monitoramento!$B13,0)))</f>
        <v>0</v>
      </c>
      <c r="DT14" s="3">
        <f>IF(DS14&gt;0, DS14*'Base Salarial'!$E14, 0)</f>
        <v>0</v>
      </c>
      <c r="DU14" s="12">
        <f>IF(Mensal!DU$2&lt;=Mensal!$B$23,Diagnostico!$B13, IF(Mensal!DU$2&lt;=(Mensal!$B$23+Mensal!$C$23),Execução!$B13, IF(Mensal!DU$2&lt;=(Mensal!$B$23+Mensal!$C$23+Mensal!$D$23),Monitoramento!$B13,0)))</f>
        <v>0</v>
      </c>
      <c r="DV14" s="22">
        <f>IF(DU14&gt;0, DU14*'Base Salarial'!$E14, 0)</f>
        <v>0</v>
      </c>
    </row>
    <row r="15" spans="1:127">
      <c r="A15" s="556" t="s">
        <v>11</v>
      </c>
      <c r="B15" s="557"/>
      <c r="C15" s="557"/>
      <c r="D15" s="558"/>
      <c r="E15" s="5"/>
      <c r="F15" s="46">
        <f t="shared" si="60"/>
        <v>0</v>
      </c>
      <c r="G15" s="21">
        <f>IF(Mensal!G$2&lt;=Mensal!$B$23,Diagnostico!$B14, IF(Mensal!G$2&lt;=(Mensal!$B$23+Mensal!$C$23),Execução!$B14, IF(Mensal!G$2&lt;=(Mensal!$B$23+Mensal!$C$23+Mensal!$D$23),Monitoramento!$B14,0)))</f>
        <v>0</v>
      </c>
      <c r="H15" s="3">
        <f>IF(G15&gt;0, G15*'Base Salarial'!$E15, 0)</f>
        <v>0</v>
      </c>
      <c r="I15" s="12">
        <f>IF(Mensal!I$2&lt;=Mensal!$B$23,Diagnostico!$B14, IF(Mensal!I$2&lt;=(Mensal!$B$23+Mensal!$C$23),Execução!$B14, IF(Mensal!I$2&lt;=(Mensal!$B$23+Mensal!$C$23+Mensal!$D$23),Monitoramento!$B14,0)))</f>
        <v>0</v>
      </c>
      <c r="J15" s="3">
        <f>IF(I15&gt;0, I15*'Base Salarial'!$E15, 0)</f>
        <v>0</v>
      </c>
      <c r="K15" s="12">
        <f>IF(Mensal!K$2&lt;=Mensal!$B$23,Diagnostico!$B14, IF(Mensal!K$2&lt;=(Mensal!$B$23+Mensal!$C$23),Execução!$B14, IF(Mensal!K$2&lt;=(Mensal!$B$23+Mensal!$C$23+Mensal!$D$23),Monitoramento!$B14,0)))</f>
        <v>0</v>
      </c>
      <c r="L15" s="22">
        <f>IF(K15&gt;0, K15*'Base Salarial'!$E15, 0)</f>
        <v>0</v>
      </c>
      <c r="M15" s="21">
        <f>IF(Mensal!M$2&lt;=Mensal!$B$23,Diagnostico!$B14, IF(Mensal!M$2&lt;=(Mensal!$B$23+Mensal!$C$23),Execução!$B14, IF(Mensal!M$2&lt;=(Mensal!$B$23+Mensal!$C$23+Mensal!$D$23),Monitoramento!$B14,0)))</f>
        <v>0</v>
      </c>
      <c r="N15" s="3">
        <f>IF(M15&gt;0, M15*'Base Salarial'!$E15, 0)</f>
        <v>0</v>
      </c>
      <c r="O15" s="12">
        <f>IF(Mensal!O$2&lt;=Mensal!$B$23,Diagnostico!$B14, IF(Mensal!O$2&lt;=(Mensal!$B$23+Mensal!$C$23),Execução!$B14, IF(Mensal!O$2&lt;=(Mensal!$B$23+Mensal!$C$23+Mensal!$D$23),Monitoramento!$B14,0)))</f>
        <v>0</v>
      </c>
      <c r="P15" s="3">
        <f>IF(O15&gt;0, O15*'Base Salarial'!$E15, 0)</f>
        <v>0</v>
      </c>
      <c r="Q15" s="12">
        <f>IF(Mensal!Q$2&lt;=Mensal!$B$23,Diagnostico!$B14, IF(Mensal!Q$2&lt;=(Mensal!$B$23+Mensal!$C$23),Execução!$B14, IF(Mensal!Q$2&lt;=(Mensal!$B$23+Mensal!$C$23+Mensal!$D$23),Monitoramento!$B14,0)))</f>
        <v>0</v>
      </c>
      <c r="R15" s="3">
        <f>IF(Q15&gt;0, Q15*'Base Salarial'!$E15, 0)</f>
        <v>0</v>
      </c>
      <c r="S15" s="12">
        <f>IF(Mensal!S$2&lt;=Mensal!$B$23,Diagnostico!$B14, IF(Mensal!S$2&lt;=(Mensal!$B$23+Mensal!$C$23),Execução!$B14, IF(Mensal!S$2&lt;=(Mensal!$B$23+Mensal!$C$23+Mensal!$D$23),Monitoramento!$B14,0)))</f>
        <v>0</v>
      </c>
      <c r="T15" s="3">
        <f>IF(S15&gt;0, S15*'Base Salarial'!$E15, 0)</f>
        <v>0</v>
      </c>
      <c r="U15" s="12">
        <f>IF(Mensal!U$2&lt;=Mensal!$B$23,Diagnostico!$B14, IF(Mensal!U$2&lt;=(Mensal!$B$23+Mensal!$C$23),Execução!$B14, IF(Mensal!U$2&lt;=(Mensal!$B$23+Mensal!$C$23+Mensal!$D$23),Monitoramento!$B14,0)))</f>
        <v>0</v>
      </c>
      <c r="V15" s="3">
        <f>IF(U15&gt;0, U15*'Base Salarial'!$E15, 0)</f>
        <v>0</v>
      </c>
      <c r="W15" s="12">
        <f>IF(Mensal!W$2&lt;=Mensal!$B$23,Diagnostico!$B14, IF(Mensal!W$2&lt;=(Mensal!$B$23+Mensal!$C$23),Execução!$B14, IF(Mensal!W$2&lt;=(Mensal!$B$23+Mensal!$C$23+Mensal!$D$23),Monitoramento!$B14,0)))</f>
        <v>0</v>
      </c>
      <c r="X15" s="3">
        <f>IF(W15&gt;0, W15*'Base Salarial'!$E15, 0)</f>
        <v>0</v>
      </c>
      <c r="Y15" s="12">
        <f>IF(Mensal!Y$2&lt;=Mensal!$B$23,Diagnostico!$B14, IF(Mensal!Y$2&lt;=(Mensal!$B$23+Mensal!$C$23),Execução!$B14, IF(Mensal!Y$2&lt;=(Mensal!$B$23+Mensal!$C$23+Mensal!$D$23),Monitoramento!$B14,0)))</f>
        <v>0</v>
      </c>
      <c r="Z15" s="3">
        <f>IF(Y15&gt;0, Y15*'Base Salarial'!$E15, 0)</f>
        <v>0</v>
      </c>
      <c r="AA15" s="12">
        <f>IF(Mensal!AA$2&lt;=Mensal!$B$23,Diagnostico!$B14, IF(Mensal!AA$2&lt;=(Mensal!$B$23+Mensal!$C$23),Execução!$B14, IF(Mensal!AA$2&lt;=(Mensal!$B$23+Mensal!$C$23+Mensal!$D$23),Monitoramento!$B14,0)))</f>
        <v>0</v>
      </c>
      <c r="AB15" s="3">
        <f>IF(AA15&gt;0, AA15*'Base Salarial'!$E15, 0)</f>
        <v>0</v>
      </c>
      <c r="AC15" s="12">
        <f>IF(Mensal!AC$2&lt;=Mensal!$B$23,Diagnostico!$B14, IF(Mensal!AC$2&lt;=(Mensal!$B$23+Mensal!$C$23),Execução!$B14, IF(Mensal!AC$2&lt;=(Mensal!$B$23+Mensal!$C$23+Mensal!$D$23),Monitoramento!$B14,0)))</f>
        <v>0</v>
      </c>
      <c r="AD15" s="22">
        <f>IF(AC15&gt;0, AC15*'Base Salarial'!$E15, 0)</f>
        <v>0</v>
      </c>
      <c r="AE15" s="12">
        <f>IF(Mensal!AE$2&lt;=Mensal!$B$23,Diagnostico!$B14, IF(Mensal!AE$2&lt;=(Mensal!$B$23+Mensal!$C$23),Execução!$B14, IF(Mensal!AE$2&lt;=(Mensal!$B$23+Mensal!$C$23+Mensal!$D$23),Monitoramento!$B14,0)))</f>
        <v>0</v>
      </c>
      <c r="AF15" s="3">
        <f>IF(AE15&gt;0, AE15*'Base Salarial'!$E15, 0)</f>
        <v>0</v>
      </c>
      <c r="AG15" s="12">
        <f>IF(Mensal!AG$2&lt;=Mensal!$B$23,Diagnostico!$B14, IF(Mensal!AG$2&lt;=(Mensal!$B$23+Mensal!$C$23),Execução!$B14, IF(Mensal!AG$2&lt;=(Mensal!$B$23+Mensal!$C$23+Mensal!$D$23),Monitoramento!$B14,0)))</f>
        <v>0</v>
      </c>
      <c r="AH15" s="3">
        <f>IF(AG15&gt;0, AG15*'Base Salarial'!$E15, 0)</f>
        <v>0</v>
      </c>
      <c r="AI15" s="12">
        <f>IF(Mensal!AI$2&lt;=Mensal!$B$23,Diagnostico!$B14, IF(Mensal!AI$2&lt;=(Mensal!$B$23+Mensal!$C$23),Execução!$B14, IF(Mensal!AI$2&lt;=(Mensal!$B$23+Mensal!$C$23+Mensal!$D$23),Monitoramento!$B14,0)))</f>
        <v>0</v>
      </c>
      <c r="AJ15" s="3">
        <f>IF(AI15&gt;0, AI15*'Base Salarial'!$E15, 0)</f>
        <v>0</v>
      </c>
      <c r="AK15" s="12">
        <f>IF(Mensal!AK$2&lt;=Mensal!$B$23,Diagnostico!$B14, IF(Mensal!AK$2&lt;=(Mensal!$B$23+Mensal!$C$23),Execução!$B14, IF(Mensal!AK$2&lt;=(Mensal!$B$23+Mensal!$C$23+Mensal!$D$23),Monitoramento!$B14,0)))</f>
        <v>0</v>
      </c>
      <c r="AL15" s="3">
        <f>IF(AK15&gt;0, AK15*'Base Salarial'!$E15, 0)</f>
        <v>0</v>
      </c>
      <c r="AM15" s="12">
        <f>IF(Mensal!AM$2&lt;=Mensal!$B$23,Diagnostico!$B14, IF(Mensal!AM$2&lt;=(Mensal!$B$23+Mensal!$C$23),Execução!$B14, IF(Mensal!AM$2&lt;=(Mensal!$B$23+Mensal!$C$23+Mensal!$D$23),Monitoramento!$B14,0)))</f>
        <v>0</v>
      </c>
      <c r="AN15" s="3">
        <f>IF(AM15&gt;0, AM15*'Base Salarial'!$E15, 0)</f>
        <v>0</v>
      </c>
      <c r="AO15" s="12">
        <f>IF(Mensal!AO$2&lt;=Mensal!$B$23,Diagnostico!$B14, IF(Mensal!AO$2&lt;=(Mensal!$B$23+Mensal!$C$23),Execução!$B14, IF(Mensal!AO$2&lt;=(Mensal!$B$23+Mensal!$C$23+Mensal!$D$23),Monitoramento!$B14,0)))</f>
        <v>0</v>
      </c>
      <c r="AP15" s="3">
        <f>IF(AO15&gt;0, AO15*'Base Salarial'!$E15, 0)</f>
        <v>0</v>
      </c>
      <c r="AQ15" s="12">
        <f>IF(Mensal!AQ$2&lt;=Mensal!$B$23,Diagnostico!$B14, IF(Mensal!AQ$2&lt;=(Mensal!$B$23+Mensal!$C$23),Execução!$B14, IF(Mensal!AQ$2&lt;=(Mensal!$B$23+Mensal!$C$23+Mensal!$D$23),Monitoramento!$B14,0)))</f>
        <v>0</v>
      </c>
      <c r="AR15" s="3">
        <f>IF(AQ15&gt;0, AQ15*'Base Salarial'!$E15, 0)</f>
        <v>0</v>
      </c>
      <c r="AS15" s="12">
        <f>IF(Mensal!AS$2&lt;=Mensal!$B$23,Diagnostico!$B14, IF(Mensal!AS$2&lt;=(Mensal!$B$23+Mensal!$C$23),Execução!$B14, IF(Mensal!AS$2&lt;=(Mensal!$B$23+Mensal!$C$23+Mensal!$D$23),Monitoramento!$B14,0)))</f>
        <v>0</v>
      </c>
      <c r="AT15" s="3">
        <f>IF(AS15&gt;0, AS15*'Base Salarial'!$E15, 0)</f>
        <v>0</v>
      </c>
      <c r="AU15" s="12">
        <f>IF(Mensal!AU$2&lt;=Mensal!$B$23,Diagnostico!$B14, IF(Mensal!AU$2&lt;=(Mensal!$B$23+Mensal!$C$23),Execução!$B14, IF(Mensal!AU$2&lt;=(Mensal!$B$23+Mensal!$C$23+Mensal!$D$23),Monitoramento!$B14,0)))</f>
        <v>0</v>
      </c>
      <c r="AV15" s="3">
        <f>IF(AU15&gt;0, AU15*'Base Salarial'!$E15, 0)</f>
        <v>0</v>
      </c>
      <c r="AW15" s="12">
        <f>IF(Mensal!AW$2&lt;=Mensal!$B$23,Diagnostico!$B14, IF(Mensal!AW$2&lt;=(Mensal!$B$23+Mensal!$C$23),Execução!$B14, IF(Mensal!AW$2&lt;=(Mensal!$B$23+Mensal!$C$23+Mensal!$D$23),Monitoramento!$B14,0)))</f>
        <v>0</v>
      </c>
      <c r="AX15" s="3">
        <f>IF(AW15&gt;0, AW15*'Base Salarial'!$E15, 0)</f>
        <v>0</v>
      </c>
      <c r="AY15" s="12">
        <f>IF(Mensal!AY$2&lt;=Mensal!$B$23,Diagnostico!$B14, IF(Mensal!AY$2&lt;=(Mensal!$B$23+Mensal!$C$23),Execução!$B14, IF(Mensal!AY$2&lt;=(Mensal!$B$23+Mensal!$C$23+Mensal!$D$23),Monitoramento!$B14,0)))</f>
        <v>0</v>
      </c>
      <c r="AZ15" s="3">
        <f>IF(AY15&gt;0, AY15*'Base Salarial'!$E15, 0)</f>
        <v>0</v>
      </c>
      <c r="BA15" s="12">
        <f>IF(Mensal!BA$2&lt;=Mensal!$B$23,Diagnostico!$B14, IF(Mensal!BA$2&lt;=(Mensal!$B$23+Mensal!$C$23),Execução!$B14, IF(Mensal!BA$2&lt;=(Mensal!$B$23+Mensal!$C$23+Mensal!$D$23),Monitoramento!$B14,0)))</f>
        <v>0</v>
      </c>
      <c r="BB15" s="3">
        <f>IF(BA15&gt;0, BA15*'Base Salarial'!$E15, 0)</f>
        <v>0</v>
      </c>
      <c r="BC15" s="12">
        <f>IF(Mensal!BC$2&lt;=Mensal!$B$23,Diagnostico!$B14, IF(Mensal!BC$2&lt;=(Mensal!$B$23+Mensal!$C$23),Execução!$B14, IF(Mensal!BC$2&lt;=(Mensal!$B$23+Mensal!$C$23+Mensal!$D$23),Monitoramento!$B14,0)))</f>
        <v>0</v>
      </c>
      <c r="BD15" s="3">
        <f>IF(BC15&gt;0, BC15*'Base Salarial'!$E15, 0)</f>
        <v>0</v>
      </c>
      <c r="BE15" s="12">
        <f>IF(Mensal!BE$2&lt;=Mensal!$B$23,Diagnostico!$B14, IF(Mensal!BE$2&lt;=(Mensal!$B$23+Mensal!$C$23),Execução!$B14, IF(Mensal!BE$2&lt;=(Mensal!$B$23+Mensal!$C$23+Mensal!$D$23),Monitoramento!$B14,0)))</f>
        <v>0</v>
      </c>
      <c r="BF15" s="3">
        <f>IF(BE15&gt;0, BE15*'Base Salarial'!$E15, 0)</f>
        <v>0</v>
      </c>
      <c r="BG15" s="12">
        <f>IF(Mensal!BG$2&lt;=Mensal!$B$23,Diagnostico!$B14, IF(Mensal!BG$2&lt;=(Mensal!$B$23+Mensal!$C$23),Execução!$B14, IF(Mensal!BG$2&lt;=(Mensal!$B$23+Mensal!$C$23+Mensal!$D$23),Monitoramento!$B14,0)))</f>
        <v>0</v>
      </c>
      <c r="BH15" s="3">
        <f>IF(BG15&gt;0, BG15*'Base Salarial'!$E15, 0)</f>
        <v>0</v>
      </c>
      <c r="BI15" s="12">
        <f>IF(Mensal!BI$2&lt;=Mensal!$B$23,Diagnostico!$B14, IF(Mensal!BI$2&lt;=(Mensal!$B$23+Mensal!$C$23),Execução!$B14, IF(Mensal!BI$2&lt;=(Mensal!$B$23+Mensal!$C$23+Mensal!$D$23),Monitoramento!$B14,0)))</f>
        <v>0</v>
      </c>
      <c r="BJ15" s="3">
        <f>IF(BI15&gt;0, BI15*'Base Salarial'!$E15, 0)</f>
        <v>0</v>
      </c>
      <c r="BK15" s="12">
        <f>IF(Mensal!BK$2&lt;=Mensal!$B$23,Diagnostico!$B14, IF(Mensal!BK$2&lt;=(Mensal!$B$23+Mensal!$C$23),Execução!$B14, IF(Mensal!BK$2&lt;=(Mensal!$B$23+Mensal!$C$23+Mensal!$D$23),Monitoramento!$B14,0)))</f>
        <v>0</v>
      </c>
      <c r="BL15" s="3">
        <f>IF(BK15&gt;0, BK15*'Base Salarial'!$E15, 0)</f>
        <v>0</v>
      </c>
      <c r="BM15" s="12">
        <f>IF(Mensal!BM$2&lt;=Mensal!$B$23,Diagnostico!$B14, IF(Mensal!BM$2&lt;=(Mensal!$B$23+Mensal!$C$23),Execução!$B14, IF(Mensal!BM$2&lt;=(Mensal!$B$23+Mensal!$C$23+Mensal!$D$23),Monitoramento!$B14,0)))</f>
        <v>0</v>
      </c>
      <c r="BN15" s="3">
        <f>IF(BM15&gt;0, BM15*'Base Salarial'!$E15, 0)</f>
        <v>0</v>
      </c>
      <c r="BO15" s="12">
        <f>IF(Mensal!BO$2&lt;=Mensal!$B$23,Diagnostico!$B14, IF(Mensal!BO$2&lt;=(Mensal!$B$23+Mensal!$C$23),Execução!$B14, IF(Mensal!BO$2&lt;=(Mensal!$B$23+Mensal!$C$23+Mensal!$D$23),Monitoramento!$B14,0)))</f>
        <v>0</v>
      </c>
      <c r="BP15" s="3">
        <f>IF(BO15&gt;0, BO15*'Base Salarial'!$E15, 0)</f>
        <v>0</v>
      </c>
      <c r="BQ15" s="12">
        <f>IF(Mensal!BQ$2&lt;=Mensal!$B$23,Diagnostico!$B14, IF(Mensal!BQ$2&lt;=(Mensal!$B$23+Mensal!$C$23),Execução!$B14, IF(Mensal!BQ$2&lt;=(Mensal!$B$23+Mensal!$C$23+Mensal!$D$23),Monitoramento!$B14,0)))</f>
        <v>0</v>
      </c>
      <c r="BR15" s="3">
        <f>IF(BQ15&gt;0, BQ15*'Base Salarial'!$E15, 0)</f>
        <v>0</v>
      </c>
      <c r="BS15" s="12">
        <f>IF(Mensal!BS$2&lt;=Mensal!$B$23,Diagnostico!$B14, IF(Mensal!BS$2&lt;=(Mensal!$B$23+Mensal!$C$23),Execução!$B14, IF(Mensal!BS$2&lt;=(Mensal!$B$23+Mensal!$C$23+Mensal!$D$23),Monitoramento!$B14,0)))</f>
        <v>0</v>
      </c>
      <c r="BT15" s="3">
        <f>IF(BS15&gt;0, BS15*'Base Salarial'!$E15, 0)</f>
        <v>0</v>
      </c>
      <c r="BU15" s="12">
        <f>IF(Mensal!BU$2&lt;=Mensal!$B$23,Diagnostico!$B14, IF(Mensal!BU$2&lt;=(Mensal!$B$23+Mensal!$C$23),Execução!$B14, IF(Mensal!BU$2&lt;=(Mensal!$B$23+Mensal!$C$23+Mensal!$D$23),Monitoramento!$B14,0)))</f>
        <v>0</v>
      </c>
      <c r="BV15" s="3">
        <f>IF(BU15&gt;0, BU15*'Base Salarial'!$E15, 0)</f>
        <v>0</v>
      </c>
      <c r="BW15" s="12">
        <f>IF(Mensal!BW$2&lt;=Mensal!$B$23,Diagnostico!$B14, IF(Mensal!BW$2&lt;=(Mensal!$B$23+Mensal!$C$23),Execução!$B14, IF(Mensal!BW$2&lt;=(Mensal!$B$23+Mensal!$C$23+Mensal!$D$23),Monitoramento!$B14,0)))</f>
        <v>0</v>
      </c>
      <c r="BX15" s="3">
        <f>IF(BW15&gt;0, BW15*'Base Salarial'!$E15, 0)</f>
        <v>0</v>
      </c>
      <c r="BY15" s="12">
        <f>IF(Mensal!BY$2&lt;=Mensal!$B$23,Diagnostico!$B14, IF(Mensal!BY$2&lt;=(Mensal!$B$23+Mensal!$C$23),Execução!$B14, IF(Mensal!BY$2&lt;=(Mensal!$B$23+Mensal!$C$23+Mensal!$D$23),Monitoramento!$B14,0)))</f>
        <v>0</v>
      </c>
      <c r="BZ15" s="3">
        <f>IF(BY15&gt;0, BY15*'Base Salarial'!$E15, 0)</f>
        <v>0</v>
      </c>
      <c r="CA15" s="12">
        <f>IF(Mensal!CA$2&lt;=Mensal!$B$23,Diagnostico!$B14, IF(Mensal!CA$2&lt;=(Mensal!$B$23+Mensal!$C$23),Execução!$B14, IF(Mensal!CA$2&lt;=(Mensal!$B$23+Mensal!$C$23+Mensal!$D$23),Monitoramento!$B14,0)))</f>
        <v>0</v>
      </c>
      <c r="CB15" s="3">
        <f>IF(CA15&gt;0, CA15*'Base Salarial'!$E15, 0)</f>
        <v>0</v>
      </c>
      <c r="CC15" s="12">
        <f>IF(Mensal!CC$2&lt;=Mensal!$B$23,Diagnostico!$B14, IF(Mensal!CC$2&lt;=(Mensal!$B$23+Mensal!$C$23),Execução!$B14, IF(Mensal!CC$2&lt;=(Mensal!$B$23+Mensal!$C$23+Mensal!$D$23),Monitoramento!$B14,0)))</f>
        <v>0</v>
      </c>
      <c r="CD15" s="3">
        <f>IF(CC15&gt;0, CC15*'Base Salarial'!$E15, 0)</f>
        <v>0</v>
      </c>
      <c r="CE15" s="12">
        <f>IF(Mensal!CE$2&lt;=Mensal!$B$23,Diagnostico!$B14, IF(Mensal!CE$2&lt;=(Mensal!$B$23+Mensal!$C$23),Execução!$B14, IF(Mensal!CE$2&lt;=(Mensal!$B$23+Mensal!$C$23+Mensal!$D$23),Monitoramento!$B14,0)))</f>
        <v>0</v>
      </c>
      <c r="CF15" s="3">
        <f>IF(CE15&gt;0, CE15*'Base Salarial'!$E15, 0)</f>
        <v>0</v>
      </c>
      <c r="CG15" s="12">
        <f>IF(Mensal!CG$2&lt;=Mensal!$B$23,Diagnostico!$B14, IF(Mensal!CG$2&lt;=(Mensal!$B$23+Mensal!$C$23),Execução!$B14, IF(Mensal!CG$2&lt;=(Mensal!$B$23+Mensal!$C$23+Mensal!$D$23),Monitoramento!$B14,0)))</f>
        <v>0</v>
      </c>
      <c r="CH15" s="3">
        <f>IF(CG15&gt;0, CG15*'Base Salarial'!$E15, 0)</f>
        <v>0</v>
      </c>
      <c r="CI15" s="12">
        <f>IF(Mensal!CI$2&lt;=Mensal!$B$23,Diagnostico!$B14, IF(Mensal!CI$2&lt;=(Mensal!$B$23+Mensal!$C$23),Execução!$B14, IF(Mensal!CI$2&lt;=(Mensal!$B$23+Mensal!$C$23+Mensal!$D$23),Monitoramento!$B14,0)))</f>
        <v>0</v>
      </c>
      <c r="CJ15" s="3">
        <f>IF(CI15&gt;0, CI15*'Base Salarial'!$E15, 0)</f>
        <v>0</v>
      </c>
      <c r="CK15" s="12">
        <f>IF(Mensal!CK$2&lt;=Mensal!$B$23,Diagnostico!$B14, IF(Mensal!CK$2&lt;=(Mensal!$B$23+Mensal!$C$23),Execução!$B14, IF(Mensal!CK$2&lt;=(Mensal!$B$23+Mensal!$C$23+Mensal!$D$23),Monitoramento!$B14,0)))</f>
        <v>0</v>
      </c>
      <c r="CL15" s="3">
        <f>IF(CK15&gt;0, CK15*'Base Salarial'!$E15, 0)</f>
        <v>0</v>
      </c>
      <c r="CM15" s="12">
        <f>IF(Mensal!CM$2&lt;=Mensal!$B$23,Diagnostico!$B14, IF(Mensal!CM$2&lt;=(Mensal!$B$23+Mensal!$C$23),Execução!$B14, IF(Mensal!CM$2&lt;=(Mensal!$B$23+Mensal!$C$23+Mensal!$D$23),Monitoramento!$B14,0)))</f>
        <v>0</v>
      </c>
      <c r="CN15" s="3">
        <f>IF(CM15&gt;0, CM15*'Base Salarial'!$E15, 0)</f>
        <v>0</v>
      </c>
      <c r="CO15" s="12">
        <f>IF(Mensal!CO$2&lt;=Mensal!$B$23,Diagnostico!$B14, IF(Mensal!CO$2&lt;=(Mensal!$B$23+Mensal!$C$23),Execução!$B14, IF(Mensal!CO$2&lt;=(Mensal!$B$23+Mensal!$C$23+Mensal!$D$23),Monitoramento!$B14,0)))</f>
        <v>0</v>
      </c>
      <c r="CP15" s="3">
        <f>IF(CO15&gt;0, CO15*'Base Salarial'!$E15, 0)</f>
        <v>0</v>
      </c>
      <c r="CQ15" s="12">
        <f>IF(Mensal!CQ$2&lt;=Mensal!$B$23,Diagnostico!$B14, IF(Mensal!CQ$2&lt;=(Mensal!$B$23+Mensal!$C$23),Execução!$B14, IF(Mensal!CQ$2&lt;=(Mensal!$B$23+Mensal!$C$23+Mensal!$D$23),Monitoramento!$B14,0)))</f>
        <v>0</v>
      </c>
      <c r="CR15" s="3">
        <f>IF(CQ15&gt;0, CQ15*'Base Salarial'!$E15, 0)</f>
        <v>0</v>
      </c>
      <c r="CS15" s="12">
        <f>IF(Mensal!CS$2&lt;=Mensal!$B$23,Diagnostico!$B14, IF(Mensal!CS$2&lt;=(Mensal!$B$23+Mensal!$C$23),Execução!$B14, IF(Mensal!CS$2&lt;=(Mensal!$B$23+Mensal!$C$23+Mensal!$D$23),Monitoramento!$B14,0)))</f>
        <v>0</v>
      </c>
      <c r="CT15" s="3">
        <f>IF(CS15&gt;0, CS15*'Base Salarial'!$E15, 0)</f>
        <v>0</v>
      </c>
      <c r="CU15" s="12">
        <f>IF(Mensal!CU$2&lt;=Mensal!$B$23,Diagnostico!$B14, IF(Mensal!CU$2&lt;=(Mensal!$B$23+Mensal!$C$23),Execução!$B14, IF(Mensal!CU$2&lt;=(Mensal!$B$23+Mensal!$C$23+Mensal!$D$23),Monitoramento!$B14,0)))</f>
        <v>0</v>
      </c>
      <c r="CV15" s="3">
        <f>IF(CU15&gt;0, CU15*'Base Salarial'!$E15, 0)</f>
        <v>0</v>
      </c>
      <c r="CW15" s="12">
        <f>IF(Mensal!CW$2&lt;=Mensal!$B$23,Diagnostico!$B14, IF(Mensal!CW$2&lt;=(Mensal!$B$23+Mensal!$C$23),Execução!$B14, IF(Mensal!CW$2&lt;=(Mensal!$B$23+Mensal!$C$23+Mensal!$D$23),Monitoramento!$B14,0)))</f>
        <v>0</v>
      </c>
      <c r="CX15" s="3">
        <f>IF(CW15&gt;0, CW15*'Base Salarial'!$E15, 0)</f>
        <v>0</v>
      </c>
      <c r="CY15" s="12">
        <f>IF(Mensal!CY$2&lt;=Mensal!$B$23,Diagnostico!$B14, IF(Mensal!CY$2&lt;=(Mensal!$B$23+Mensal!$C$23),Execução!$B14, IF(Mensal!CY$2&lt;=(Mensal!$B$23+Mensal!$C$23+Mensal!$D$23),Monitoramento!$B14,0)))</f>
        <v>0</v>
      </c>
      <c r="CZ15" s="3">
        <f>IF(CY15&gt;0, CY15*'Base Salarial'!$E15, 0)</f>
        <v>0</v>
      </c>
      <c r="DA15" s="12">
        <f>IF(Mensal!DA$2&lt;=Mensal!$B$23,Diagnostico!$B14, IF(Mensal!DA$2&lt;=(Mensal!$B$23+Mensal!$C$23),Execução!$B14, IF(Mensal!DA$2&lt;=(Mensal!$B$23+Mensal!$C$23+Mensal!$D$23),Monitoramento!$B14,0)))</f>
        <v>0</v>
      </c>
      <c r="DB15" s="3">
        <f>IF(DA15&gt;0, DA15*'Base Salarial'!$E15, 0)</f>
        <v>0</v>
      </c>
      <c r="DC15" s="12">
        <f>IF(Mensal!DC$2&lt;=Mensal!$B$23,Diagnostico!$B14, IF(Mensal!DC$2&lt;=(Mensal!$B$23+Mensal!$C$23),Execução!$B14, IF(Mensal!DC$2&lt;=(Mensal!$B$23+Mensal!$C$23+Mensal!$D$23),Monitoramento!$B14,0)))</f>
        <v>0</v>
      </c>
      <c r="DD15" s="3">
        <f>IF(DC15&gt;0, DC15*'Base Salarial'!$E15, 0)</f>
        <v>0</v>
      </c>
      <c r="DE15" s="12">
        <f>IF(Mensal!DE$2&lt;=Mensal!$B$23,Diagnostico!$B14, IF(Mensal!DE$2&lt;=(Mensal!$B$23+Mensal!$C$23),Execução!$B14, IF(Mensal!DE$2&lt;=(Mensal!$B$23+Mensal!$C$23+Mensal!$D$23),Monitoramento!$B14,0)))</f>
        <v>0</v>
      </c>
      <c r="DF15" s="3">
        <f>IF(DE15&gt;0, DE15*'Base Salarial'!$E15, 0)</f>
        <v>0</v>
      </c>
      <c r="DG15" s="12">
        <f>IF(Mensal!DG$2&lt;=Mensal!$B$23,Diagnostico!$B14, IF(Mensal!DG$2&lt;=(Mensal!$B$23+Mensal!$C$23),Execução!$B14, IF(Mensal!DG$2&lt;=(Mensal!$B$23+Mensal!$C$23+Mensal!$D$23),Monitoramento!$B14,0)))</f>
        <v>0</v>
      </c>
      <c r="DH15" s="3">
        <f>IF(DG15&gt;0, DG15*'Base Salarial'!$E15, 0)</f>
        <v>0</v>
      </c>
      <c r="DI15" s="12">
        <f>IF(Mensal!DI$2&lt;=Mensal!$B$23,Diagnostico!$B14, IF(Mensal!DI$2&lt;=(Mensal!$B$23+Mensal!$C$23),Execução!$B14, IF(Mensal!DI$2&lt;=(Mensal!$B$23+Mensal!$C$23+Mensal!$D$23),Monitoramento!$B14,0)))</f>
        <v>0</v>
      </c>
      <c r="DJ15" s="3">
        <f>IF(DI15&gt;0, DI15*'Base Salarial'!$E15, 0)</f>
        <v>0</v>
      </c>
      <c r="DK15" s="12">
        <f>IF(Mensal!DK$2&lt;=Mensal!$B$23,Diagnostico!$B14, IF(Mensal!DK$2&lt;=(Mensal!$B$23+Mensal!$C$23),Execução!$B14, IF(Mensal!DK$2&lt;=(Mensal!$B$23+Mensal!$C$23+Mensal!$D$23),Monitoramento!$B14,0)))</f>
        <v>0</v>
      </c>
      <c r="DL15" s="3">
        <f>IF(DK15&gt;0, DK15*'Base Salarial'!$E15, 0)</f>
        <v>0</v>
      </c>
      <c r="DM15" s="12">
        <f>IF(Mensal!DM$2&lt;=Mensal!$B$23,Diagnostico!$B14, IF(Mensal!DM$2&lt;=(Mensal!$B$23+Mensal!$C$23),Execução!$B14, IF(Mensal!DM$2&lt;=(Mensal!$B$23+Mensal!$C$23+Mensal!$D$23),Monitoramento!$B14,0)))</f>
        <v>0</v>
      </c>
      <c r="DN15" s="3">
        <f>IF(DM15&gt;0, DM15*'Base Salarial'!$E15, 0)</f>
        <v>0</v>
      </c>
      <c r="DO15" s="12">
        <f>IF(Mensal!DO$2&lt;=Mensal!$B$23,Diagnostico!$B14, IF(Mensal!DO$2&lt;=(Mensal!$B$23+Mensal!$C$23),Execução!$B14, IF(Mensal!DO$2&lt;=(Mensal!$B$23+Mensal!$C$23+Mensal!$D$23),Monitoramento!$B14,0)))</f>
        <v>0</v>
      </c>
      <c r="DP15" s="3">
        <f>IF(DO15&gt;0, DO15*'Base Salarial'!$E15, 0)</f>
        <v>0</v>
      </c>
      <c r="DQ15" s="12">
        <f>IF(Mensal!DQ$2&lt;=Mensal!$B$23,Diagnostico!$B14, IF(Mensal!DQ$2&lt;=(Mensal!$B$23+Mensal!$C$23),Execução!$B14, IF(Mensal!DQ$2&lt;=(Mensal!$B$23+Mensal!$C$23+Mensal!$D$23),Monitoramento!$B14,0)))</f>
        <v>0</v>
      </c>
      <c r="DR15" s="3">
        <f>IF(DQ15&gt;0, DQ15*'Base Salarial'!$E15, 0)</f>
        <v>0</v>
      </c>
      <c r="DS15" s="12">
        <f>IF(Mensal!DS$2&lt;=Mensal!$B$23,Diagnostico!$B14, IF(Mensal!DS$2&lt;=(Mensal!$B$23+Mensal!$C$23),Execução!$B14, IF(Mensal!DS$2&lt;=(Mensal!$B$23+Mensal!$C$23+Mensal!$D$23),Monitoramento!$B14,0)))</f>
        <v>0</v>
      </c>
      <c r="DT15" s="3">
        <f>IF(DS15&gt;0, DS15*'Base Salarial'!$E15, 0)</f>
        <v>0</v>
      </c>
      <c r="DU15" s="12">
        <f>IF(Mensal!DU$2&lt;=Mensal!$B$23,Diagnostico!$B14, IF(Mensal!DU$2&lt;=(Mensal!$B$23+Mensal!$C$23),Execução!$B14, IF(Mensal!DU$2&lt;=(Mensal!$B$23+Mensal!$C$23+Mensal!$D$23),Monitoramento!$B14,0)))</f>
        <v>0</v>
      </c>
      <c r="DV15" s="22">
        <f>IF(DU15&gt;0, DU15*'Base Salarial'!$E15, 0)</f>
        <v>0</v>
      </c>
    </row>
    <row r="16" spans="1:127">
      <c r="A16" s="556" t="s">
        <v>17</v>
      </c>
      <c r="B16" s="557"/>
      <c r="C16" s="557"/>
      <c r="D16" s="558"/>
      <c r="E16" s="5"/>
      <c r="F16" s="46">
        <f t="shared" si="60"/>
        <v>0</v>
      </c>
      <c r="G16" s="21">
        <f>IF(Mensal!G$2&lt;=Mensal!$B$23,Diagnostico!$B15, IF(Mensal!G$2&lt;=(Mensal!$B$23+Mensal!$C$23),Execução!$B15, IF(Mensal!G$2&lt;=(Mensal!$B$23+Mensal!$C$23+Mensal!$D$23),Monitoramento!$B15,0)))</f>
        <v>0</v>
      </c>
      <c r="H16" s="3">
        <f>IF(G16&gt;0, G16*'Base Salarial'!$E16, 0)</f>
        <v>0</v>
      </c>
      <c r="I16" s="12">
        <f>IF(Mensal!I$2&lt;=Mensal!$B$23,Diagnostico!$B15, IF(Mensal!I$2&lt;=(Mensal!$B$23+Mensal!$C$23),Execução!$B15, IF(Mensal!I$2&lt;=(Mensal!$B$23+Mensal!$C$23+Mensal!$D$23),Monitoramento!$B15,0)))</f>
        <v>0</v>
      </c>
      <c r="J16" s="3">
        <f>IF(I16&gt;0, I16*'Base Salarial'!$E16, 0)</f>
        <v>0</v>
      </c>
      <c r="K16" s="12">
        <f>IF(Mensal!K$2&lt;=Mensal!$B$23,Diagnostico!$B15, IF(Mensal!K$2&lt;=(Mensal!$B$23+Mensal!$C$23),Execução!$B15, IF(Mensal!K$2&lt;=(Mensal!$B$23+Mensal!$C$23+Mensal!$D$23),Monitoramento!$B15,0)))</f>
        <v>0</v>
      </c>
      <c r="L16" s="22">
        <f>IF(K16&gt;0, K16*'Base Salarial'!$E16, 0)</f>
        <v>0</v>
      </c>
      <c r="M16" s="21">
        <f>IF(Mensal!M$2&lt;=Mensal!$B$23,Diagnostico!$B15, IF(Mensal!M$2&lt;=(Mensal!$B$23+Mensal!$C$23),Execução!$B15, IF(Mensal!M$2&lt;=(Mensal!$B$23+Mensal!$C$23+Mensal!$D$23),Monitoramento!$B15,0)))</f>
        <v>0</v>
      </c>
      <c r="N16" s="3">
        <f>IF(M16&gt;0, M16*'Base Salarial'!$E16, 0)</f>
        <v>0</v>
      </c>
      <c r="O16" s="12">
        <f>IF(Mensal!O$2&lt;=Mensal!$B$23,Diagnostico!$B15, IF(Mensal!O$2&lt;=(Mensal!$B$23+Mensal!$C$23),Execução!$B15, IF(Mensal!O$2&lt;=(Mensal!$B$23+Mensal!$C$23+Mensal!$D$23),Monitoramento!$B15,0)))</f>
        <v>0</v>
      </c>
      <c r="P16" s="3">
        <f>IF(O16&gt;0, O16*'Base Salarial'!$E16, 0)</f>
        <v>0</v>
      </c>
      <c r="Q16" s="12">
        <f>IF(Mensal!Q$2&lt;=Mensal!$B$23,Diagnostico!$B15, IF(Mensal!Q$2&lt;=(Mensal!$B$23+Mensal!$C$23),Execução!$B15, IF(Mensal!Q$2&lt;=(Mensal!$B$23+Mensal!$C$23+Mensal!$D$23),Monitoramento!$B15,0)))</f>
        <v>0</v>
      </c>
      <c r="R16" s="3">
        <f>IF(Q16&gt;0, Q16*'Base Salarial'!$E16, 0)</f>
        <v>0</v>
      </c>
      <c r="S16" s="12">
        <f>IF(Mensal!S$2&lt;=Mensal!$B$23,Diagnostico!$B15, IF(Mensal!S$2&lt;=(Mensal!$B$23+Mensal!$C$23),Execução!$B15, IF(Mensal!S$2&lt;=(Mensal!$B$23+Mensal!$C$23+Mensal!$D$23),Monitoramento!$B15,0)))</f>
        <v>0</v>
      </c>
      <c r="T16" s="3">
        <f>IF(S16&gt;0, S16*'Base Salarial'!$E16, 0)</f>
        <v>0</v>
      </c>
      <c r="U16" s="12">
        <f>IF(Mensal!U$2&lt;=Mensal!$B$23,Diagnostico!$B15, IF(Mensal!U$2&lt;=(Mensal!$B$23+Mensal!$C$23),Execução!$B15, IF(Mensal!U$2&lt;=(Mensal!$B$23+Mensal!$C$23+Mensal!$D$23),Monitoramento!$B15,0)))</f>
        <v>0</v>
      </c>
      <c r="V16" s="3">
        <f>IF(U16&gt;0, U16*'Base Salarial'!$E16, 0)</f>
        <v>0</v>
      </c>
      <c r="W16" s="12">
        <f>IF(Mensal!W$2&lt;=Mensal!$B$23,Diagnostico!$B15, IF(Mensal!W$2&lt;=(Mensal!$B$23+Mensal!$C$23),Execução!$B15, IF(Mensal!W$2&lt;=(Mensal!$B$23+Mensal!$C$23+Mensal!$D$23),Monitoramento!$B15,0)))</f>
        <v>0</v>
      </c>
      <c r="X16" s="3">
        <f>IF(W16&gt;0, W16*'Base Salarial'!$E16, 0)</f>
        <v>0</v>
      </c>
      <c r="Y16" s="12">
        <f>IF(Mensal!Y$2&lt;=Mensal!$B$23,Diagnostico!$B15, IF(Mensal!Y$2&lt;=(Mensal!$B$23+Mensal!$C$23),Execução!$B15, IF(Mensal!Y$2&lt;=(Mensal!$B$23+Mensal!$C$23+Mensal!$D$23),Monitoramento!$B15,0)))</f>
        <v>0</v>
      </c>
      <c r="Z16" s="3">
        <f>IF(Y16&gt;0, Y16*'Base Salarial'!$E16, 0)</f>
        <v>0</v>
      </c>
      <c r="AA16" s="12">
        <f>IF(Mensal!AA$2&lt;=Mensal!$B$23,Diagnostico!$B15, IF(Mensal!AA$2&lt;=(Mensal!$B$23+Mensal!$C$23),Execução!$B15, IF(Mensal!AA$2&lt;=(Mensal!$B$23+Mensal!$C$23+Mensal!$D$23),Monitoramento!$B15,0)))</f>
        <v>0</v>
      </c>
      <c r="AB16" s="3">
        <f>IF(AA16&gt;0, AA16*'Base Salarial'!$E16, 0)</f>
        <v>0</v>
      </c>
      <c r="AC16" s="12">
        <f>IF(Mensal!AC$2&lt;=Mensal!$B$23,Diagnostico!$B15, IF(Mensal!AC$2&lt;=(Mensal!$B$23+Mensal!$C$23),Execução!$B15, IF(Mensal!AC$2&lt;=(Mensal!$B$23+Mensal!$C$23+Mensal!$D$23),Monitoramento!$B15,0)))</f>
        <v>0</v>
      </c>
      <c r="AD16" s="22">
        <f>IF(AC16&gt;0, AC16*'Base Salarial'!$E16, 0)</f>
        <v>0</v>
      </c>
      <c r="AE16" s="12">
        <f>IF(Mensal!AE$2&lt;=Mensal!$B$23,Diagnostico!$B15, IF(Mensal!AE$2&lt;=(Mensal!$B$23+Mensal!$C$23),Execução!$B15, IF(Mensal!AE$2&lt;=(Mensal!$B$23+Mensal!$C$23+Mensal!$D$23),Monitoramento!$B15,0)))</f>
        <v>0</v>
      </c>
      <c r="AF16" s="3">
        <f>IF(AE16&gt;0, AE16*'Base Salarial'!$E16, 0)</f>
        <v>0</v>
      </c>
      <c r="AG16" s="12">
        <f>IF(Mensal!AG$2&lt;=Mensal!$B$23,Diagnostico!$B15, IF(Mensal!AG$2&lt;=(Mensal!$B$23+Mensal!$C$23),Execução!$B15, IF(Mensal!AG$2&lt;=(Mensal!$B$23+Mensal!$C$23+Mensal!$D$23),Monitoramento!$B15,0)))</f>
        <v>0</v>
      </c>
      <c r="AH16" s="3">
        <f>IF(AG16&gt;0, AG16*'Base Salarial'!$E16, 0)</f>
        <v>0</v>
      </c>
      <c r="AI16" s="12">
        <f>IF(Mensal!AI$2&lt;=Mensal!$B$23,Diagnostico!$B15, IF(Mensal!AI$2&lt;=(Mensal!$B$23+Mensal!$C$23),Execução!$B15, IF(Mensal!AI$2&lt;=(Mensal!$B$23+Mensal!$C$23+Mensal!$D$23),Monitoramento!$B15,0)))</f>
        <v>0</v>
      </c>
      <c r="AJ16" s="3">
        <f>IF(AI16&gt;0, AI16*'Base Salarial'!$E16, 0)</f>
        <v>0</v>
      </c>
      <c r="AK16" s="12">
        <f>IF(Mensal!AK$2&lt;=Mensal!$B$23,Diagnostico!$B15, IF(Mensal!AK$2&lt;=(Mensal!$B$23+Mensal!$C$23),Execução!$B15, IF(Mensal!AK$2&lt;=(Mensal!$B$23+Mensal!$C$23+Mensal!$D$23),Monitoramento!$B15,0)))</f>
        <v>0</v>
      </c>
      <c r="AL16" s="3">
        <f>IF(AK16&gt;0, AK16*'Base Salarial'!$E16, 0)</f>
        <v>0</v>
      </c>
      <c r="AM16" s="12">
        <f>IF(Mensal!AM$2&lt;=Mensal!$B$23,Diagnostico!$B15, IF(Mensal!AM$2&lt;=(Mensal!$B$23+Mensal!$C$23),Execução!$B15, IF(Mensal!AM$2&lt;=(Mensal!$B$23+Mensal!$C$23+Mensal!$D$23),Monitoramento!$B15,0)))</f>
        <v>0</v>
      </c>
      <c r="AN16" s="3">
        <f>IF(AM16&gt;0, AM16*'Base Salarial'!$E16, 0)</f>
        <v>0</v>
      </c>
      <c r="AO16" s="12">
        <f>IF(Mensal!AO$2&lt;=Mensal!$B$23,Diagnostico!$B15, IF(Mensal!AO$2&lt;=(Mensal!$B$23+Mensal!$C$23),Execução!$B15, IF(Mensal!AO$2&lt;=(Mensal!$B$23+Mensal!$C$23+Mensal!$D$23),Monitoramento!$B15,0)))</f>
        <v>0</v>
      </c>
      <c r="AP16" s="3">
        <f>IF(AO16&gt;0, AO16*'Base Salarial'!$E16, 0)</f>
        <v>0</v>
      </c>
      <c r="AQ16" s="12">
        <f>IF(Mensal!AQ$2&lt;=Mensal!$B$23,Diagnostico!$B15, IF(Mensal!AQ$2&lt;=(Mensal!$B$23+Mensal!$C$23),Execução!$B15, IF(Mensal!AQ$2&lt;=(Mensal!$B$23+Mensal!$C$23+Mensal!$D$23),Monitoramento!$B15,0)))</f>
        <v>0</v>
      </c>
      <c r="AR16" s="3">
        <f>IF(AQ16&gt;0, AQ16*'Base Salarial'!$E16, 0)</f>
        <v>0</v>
      </c>
      <c r="AS16" s="12">
        <f>IF(Mensal!AS$2&lt;=Mensal!$B$23,Diagnostico!$B15, IF(Mensal!AS$2&lt;=(Mensal!$B$23+Mensal!$C$23),Execução!$B15, IF(Mensal!AS$2&lt;=(Mensal!$B$23+Mensal!$C$23+Mensal!$D$23),Monitoramento!$B15,0)))</f>
        <v>0</v>
      </c>
      <c r="AT16" s="3">
        <f>IF(AS16&gt;0, AS16*'Base Salarial'!$E16, 0)</f>
        <v>0</v>
      </c>
      <c r="AU16" s="12">
        <f>IF(Mensal!AU$2&lt;=Mensal!$B$23,Diagnostico!$B15, IF(Mensal!AU$2&lt;=(Mensal!$B$23+Mensal!$C$23),Execução!$B15, IF(Mensal!AU$2&lt;=(Mensal!$B$23+Mensal!$C$23+Mensal!$D$23),Monitoramento!$B15,0)))</f>
        <v>0</v>
      </c>
      <c r="AV16" s="3">
        <f>IF(AU16&gt;0, AU16*'Base Salarial'!$E16, 0)</f>
        <v>0</v>
      </c>
      <c r="AW16" s="12">
        <f>IF(Mensal!AW$2&lt;=Mensal!$B$23,Diagnostico!$B15, IF(Mensal!AW$2&lt;=(Mensal!$B$23+Mensal!$C$23),Execução!$B15, IF(Mensal!AW$2&lt;=(Mensal!$B$23+Mensal!$C$23+Mensal!$D$23),Monitoramento!$B15,0)))</f>
        <v>0</v>
      </c>
      <c r="AX16" s="3">
        <f>IF(AW16&gt;0, AW16*'Base Salarial'!$E16, 0)</f>
        <v>0</v>
      </c>
      <c r="AY16" s="12">
        <f>IF(Mensal!AY$2&lt;=Mensal!$B$23,Diagnostico!$B15, IF(Mensal!AY$2&lt;=(Mensal!$B$23+Mensal!$C$23),Execução!$B15, IF(Mensal!AY$2&lt;=(Mensal!$B$23+Mensal!$C$23+Mensal!$D$23),Monitoramento!$B15,0)))</f>
        <v>0</v>
      </c>
      <c r="AZ16" s="3">
        <f>IF(AY16&gt;0, AY16*'Base Salarial'!$E16, 0)</f>
        <v>0</v>
      </c>
      <c r="BA16" s="12">
        <f>IF(Mensal!BA$2&lt;=Mensal!$B$23,Diagnostico!$B15, IF(Mensal!BA$2&lt;=(Mensal!$B$23+Mensal!$C$23),Execução!$B15, IF(Mensal!BA$2&lt;=(Mensal!$B$23+Mensal!$C$23+Mensal!$D$23),Monitoramento!$B15,0)))</f>
        <v>0</v>
      </c>
      <c r="BB16" s="3">
        <f>IF(BA16&gt;0, BA16*'Base Salarial'!$E16, 0)</f>
        <v>0</v>
      </c>
      <c r="BC16" s="12">
        <f>IF(Mensal!BC$2&lt;=Mensal!$B$23,Diagnostico!$B15, IF(Mensal!BC$2&lt;=(Mensal!$B$23+Mensal!$C$23),Execução!$B15, IF(Mensal!BC$2&lt;=(Mensal!$B$23+Mensal!$C$23+Mensal!$D$23),Monitoramento!$B15,0)))</f>
        <v>0</v>
      </c>
      <c r="BD16" s="3">
        <f>IF(BC16&gt;0, BC16*'Base Salarial'!$E16, 0)</f>
        <v>0</v>
      </c>
      <c r="BE16" s="12">
        <f>IF(Mensal!BE$2&lt;=Mensal!$B$23,Diagnostico!$B15, IF(Mensal!BE$2&lt;=(Mensal!$B$23+Mensal!$C$23),Execução!$B15, IF(Mensal!BE$2&lt;=(Mensal!$B$23+Mensal!$C$23+Mensal!$D$23),Monitoramento!$B15,0)))</f>
        <v>0</v>
      </c>
      <c r="BF16" s="3">
        <f>IF(BE16&gt;0, BE16*'Base Salarial'!$E16, 0)</f>
        <v>0</v>
      </c>
      <c r="BG16" s="12">
        <f>IF(Mensal!BG$2&lt;=Mensal!$B$23,Diagnostico!$B15, IF(Mensal!BG$2&lt;=(Mensal!$B$23+Mensal!$C$23),Execução!$B15, IF(Mensal!BG$2&lt;=(Mensal!$B$23+Mensal!$C$23+Mensal!$D$23),Monitoramento!$B15,0)))</f>
        <v>0</v>
      </c>
      <c r="BH16" s="3">
        <f>IF(BG16&gt;0, BG16*'Base Salarial'!$E16, 0)</f>
        <v>0</v>
      </c>
      <c r="BI16" s="12">
        <f>IF(Mensal!BI$2&lt;=Mensal!$B$23,Diagnostico!$B15, IF(Mensal!BI$2&lt;=(Mensal!$B$23+Mensal!$C$23),Execução!$B15, IF(Mensal!BI$2&lt;=(Mensal!$B$23+Mensal!$C$23+Mensal!$D$23),Monitoramento!$B15,0)))</f>
        <v>0</v>
      </c>
      <c r="BJ16" s="3">
        <f>IF(BI16&gt;0, BI16*'Base Salarial'!$E16, 0)</f>
        <v>0</v>
      </c>
      <c r="BK16" s="12">
        <f>IF(Mensal!BK$2&lt;=Mensal!$B$23,Diagnostico!$B15, IF(Mensal!BK$2&lt;=(Mensal!$B$23+Mensal!$C$23),Execução!$B15, IF(Mensal!BK$2&lt;=(Mensal!$B$23+Mensal!$C$23+Mensal!$D$23),Monitoramento!$B15,0)))</f>
        <v>0</v>
      </c>
      <c r="BL16" s="3">
        <f>IF(BK16&gt;0, BK16*'Base Salarial'!$E16, 0)</f>
        <v>0</v>
      </c>
      <c r="BM16" s="12">
        <f>IF(Mensal!BM$2&lt;=Mensal!$B$23,Diagnostico!$B15, IF(Mensal!BM$2&lt;=(Mensal!$B$23+Mensal!$C$23),Execução!$B15, IF(Mensal!BM$2&lt;=(Mensal!$B$23+Mensal!$C$23+Mensal!$D$23),Monitoramento!$B15,0)))</f>
        <v>0</v>
      </c>
      <c r="BN16" s="3">
        <f>IF(BM16&gt;0, BM16*'Base Salarial'!$E16, 0)</f>
        <v>0</v>
      </c>
      <c r="BO16" s="12">
        <f>IF(Mensal!BO$2&lt;=Mensal!$B$23,Diagnostico!$B15, IF(Mensal!BO$2&lt;=(Mensal!$B$23+Mensal!$C$23),Execução!$B15, IF(Mensal!BO$2&lt;=(Mensal!$B$23+Mensal!$C$23+Mensal!$D$23),Monitoramento!$B15,0)))</f>
        <v>0</v>
      </c>
      <c r="BP16" s="3">
        <f>IF(BO16&gt;0, BO16*'Base Salarial'!$E16, 0)</f>
        <v>0</v>
      </c>
      <c r="BQ16" s="12">
        <f>IF(Mensal!BQ$2&lt;=Mensal!$B$23,Diagnostico!$B15, IF(Mensal!BQ$2&lt;=(Mensal!$B$23+Mensal!$C$23),Execução!$B15, IF(Mensal!BQ$2&lt;=(Mensal!$B$23+Mensal!$C$23+Mensal!$D$23),Monitoramento!$B15,0)))</f>
        <v>0</v>
      </c>
      <c r="BR16" s="3">
        <f>IF(BQ16&gt;0, BQ16*'Base Salarial'!$E16, 0)</f>
        <v>0</v>
      </c>
      <c r="BS16" s="12">
        <f>IF(Mensal!BS$2&lt;=Mensal!$B$23,Diagnostico!$B15, IF(Mensal!BS$2&lt;=(Mensal!$B$23+Mensal!$C$23),Execução!$B15, IF(Mensal!BS$2&lt;=(Mensal!$B$23+Mensal!$C$23+Mensal!$D$23),Monitoramento!$B15,0)))</f>
        <v>0</v>
      </c>
      <c r="BT16" s="3">
        <f>IF(BS16&gt;0, BS16*'Base Salarial'!$E16, 0)</f>
        <v>0</v>
      </c>
      <c r="BU16" s="12">
        <f>IF(Mensal!BU$2&lt;=Mensal!$B$23,Diagnostico!$B15, IF(Mensal!BU$2&lt;=(Mensal!$B$23+Mensal!$C$23),Execução!$B15, IF(Mensal!BU$2&lt;=(Mensal!$B$23+Mensal!$C$23+Mensal!$D$23),Monitoramento!$B15,0)))</f>
        <v>0</v>
      </c>
      <c r="BV16" s="3">
        <f>IF(BU16&gt;0, BU16*'Base Salarial'!$E16, 0)</f>
        <v>0</v>
      </c>
      <c r="BW16" s="12">
        <f>IF(Mensal!BW$2&lt;=Mensal!$B$23,Diagnostico!$B15, IF(Mensal!BW$2&lt;=(Mensal!$B$23+Mensal!$C$23),Execução!$B15, IF(Mensal!BW$2&lt;=(Mensal!$B$23+Mensal!$C$23+Mensal!$D$23),Monitoramento!$B15,0)))</f>
        <v>0</v>
      </c>
      <c r="BX16" s="3">
        <f>IF(BW16&gt;0, BW16*'Base Salarial'!$E16, 0)</f>
        <v>0</v>
      </c>
      <c r="BY16" s="12">
        <f>IF(Mensal!BY$2&lt;=Mensal!$B$23,Diagnostico!$B15, IF(Mensal!BY$2&lt;=(Mensal!$B$23+Mensal!$C$23),Execução!$B15, IF(Mensal!BY$2&lt;=(Mensal!$B$23+Mensal!$C$23+Mensal!$D$23),Monitoramento!$B15,0)))</f>
        <v>0</v>
      </c>
      <c r="BZ16" s="3">
        <f>IF(BY16&gt;0, BY16*'Base Salarial'!$E16, 0)</f>
        <v>0</v>
      </c>
      <c r="CA16" s="12">
        <f>IF(Mensal!CA$2&lt;=Mensal!$B$23,Diagnostico!$B15, IF(Mensal!CA$2&lt;=(Mensal!$B$23+Mensal!$C$23),Execução!$B15, IF(Mensal!CA$2&lt;=(Mensal!$B$23+Mensal!$C$23+Mensal!$D$23),Monitoramento!$B15,0)))</f>
        <v>0</v>
      </c>
      <c r="CB16" s="3">
        <f>IF(CA16&gt;0, CA16*'Base Salarial'!$E16, 0)</f>
        <v>0</v>
      </c>
      <c r="CC16" s="12">
        <f>IF(Mensal!CC$2&lt;=Mensal!$B$23,Diagnostico!$B15, IF(Mensal!CC$2&lt;=(Mensal!$B$23+Mensal!$C$23),Execução!$B15, IF(Mensal!CC$2&lt;=(Mensal!$B$23+Mensal!$C$23+Mensal!$D$23),Monitoramento!$B15,0)))</f>
        <v>0</v>
      </c>
      <c r="CD16" s="3">
        <f>IF(CC16&gt;0, CC16*'Base Salarial'!$E16, 0)</f>
        <v>0</v>
      </c>
      <c r="CE16" s="12">
        <f>IF(Mensal!CE$2&lt;=Mensal!$B$23,Diagnostico!$B15, IF(Mensal!CE$2&lt;=(Mensal!$B$23+Mensal!$C$23),Execução!$B15, IF(Mensal!CE$2&lt;=(Mensal!$B$23+Mensal!$C$23+Mensal!$D$23),Monitoramento!$B15,0)))</f>
        <v>0</v>
      </c>
      <c r="CF16" s="3">
        <f>IF(CE16&gt;0, CE16*'Base Salarial'!$E16, 0)</f>
        <v>0</v>
      </c>
      <c r="CG16" s="12">
        <f>IF(Mensal!CG$2&lt;=Mensal!$B$23,Diagnostico!$B15, IF(Mensal!CG$2&lt;=(Mensal!$B$23+Mensal!$C$23),Execução!$B15, IF(Mensal!CG$2&lt;=(Mensal!$B$23+Mensal!$C$23+Mensal!$D$23),Monitoramento!$B15,0)))</f>
        <v>0</v>
      </c>
      <c r="CH16" s="3">
        <f>IF(CG16&gt;0, CG16*'Base Salarial'!$E16, 0)</f>
        <v>0</v>
      </c>
      <c r="CI16" s="12">
        <f>IF(Mensal!CI$2&lt;=Mensal!$B$23,Diagnostico!$B15, IF(Mensal!CI$2&lt;=(Mensal!$B$23+Mensal!$C$23),Execução!$B15, IF(Mensal!CI$2&lt;=(Mensal!$B$23+Mensal!$C$23+Mensal!$D$23),Monitoramento!$B15,0)))</f>
        <v>0</v>
      </c>
      <c r="CJ16" s="3">
        <f>IF(CI16&gt;0, CI16*'Base Salarial'!$E16, 0)</f>
        <v>0</v>
      </c>
      <c r="CK16" s="12">
        <f>IF(Mensal!CK$2&lt;=Mensal!$B$23,Diagnostico!$B15, IF(Mensal!CK$2&lt;=(Mensal!$B$23+Mensal!$C$23),Execução!$B15, IF(Mensal!CK$2&lt;=(Mensal!$B$23+Mensal!$C$23+Mensal!$D$23),Monitoramento!$B15,0)))</f>
        <v>0</v>
      </c>
      <c r="CL16" s="3">
        <f>IF(CK16&gt;0, CK16*'Base Salarial'!$E16, 0)</f>
        <v>0</v>
      </c>
      <c r="CM16" s="12">
        <f>IF(Mensal!CM$2&lt;=Mensal!$B$23,Diagnostico!$B15, IF(Mensal!CM$2&lt;=(Mensal!$B$23+Mensal!$C$23),Execução!$B15, IF(Mensal!CM$2&lt;=(Mensal!$B$23+Mensal!$C$23+Mensal!$D$23),Monitoramento!$B15,0)))</f>
        <v>0</v>
      </c>
      <c r="CN16" s="3">
        <f>IF(CM16&gt;0, CM16*'Base Salarial'!$E16, 0)</f>
        <v>0</v>
      </c>
      <c r="CO16" s="12">
        <f>IF(Mensal!CO$2&lt;=Mensal!$B$23,Diagnostico!$B15, IF(Mensal!CO$2&lt;=(Mensal!$B$23+Mensal!$C$23),Execução!$B15, IF(Mensal!CO$2&lt;=(Mensal!$B$23+Mensal!$C$23+Mensal!$D$23),Monitoramento!$B15,0)))</f>
        <v>0</v>
      </c>
      <c r="CP16" s="3">
        <f>IF(CO16&gt;0, CO16*'Base Salarial'!$E16, 0)</f>
        <v>0</v>
      </c>
      <c r="CQ16" s="12">
        <f>IF(Mensal!CQ$2&lt;=Mensal!$B$23,Diagnostico!$B15, IF(Mensal!CQ$2&lt;=(Mensal!$B$23+Mensal!$C$23),Execução!$B15, IF(Mensal!CQ$2&lt;=(Mensal!$B$23+Mensal!$C$23+Mensal!$D$23),Monitoramento!$B15,0)))</f>
        <v>0</v>
      </c>
      <c r="CR16" s="3">
        <f>IF(CQ16&gt;0, CQ16*'Base Salarial'!$E16, 0)</f>
        <v>0</v>
      </c>
      <c r="CS16" s="12">
        <f>IF(Mensal!CS$2&lt;=Mensal!$B$23,Diagnostico!$B15, IF(Mensal!CS$2&lt;=(Mensal!$B$23+Mensal!$C$23),Execução!$B15, IF(Mensal!CS$2&lt;=(Mensal!$B$23+Mensal!$C$23+Mensal!$D$23),Monitoramento!$B15,0)))</f>
        <v>0</v>
      </c>
      <c r="CT16" s="3">
        <f>IF(CS16&gt;0, CS16*'Base Salarial'!$E16, 0)</f>
        <v>0</v>
      </c>
      <c r="CU16" s="12">
        <f>IF(Mensal!CU$2&lt;=Mensal!$B$23,Diagnostico!$B15, IF(Mensal!CU$2&lt;=(Mensal!$B$23+Mensal!$C$23),Execução!$B15, IF(Mensal!CU$2&lt;=(Mensal!$B$23+Mensal!$C$23+Mensal!$D$23),Monitoramento!$B15,0)))</f>
        <v>0</v>
      </c>
      <c r="CV16" s="3">
        <f>IF(CU16&gt;0, CU16*'Base Salarial'!$E16, 0)</f>
        <v>0</v>
      </c>
      <c r="CW16" s="12">
        <f>IF(Mensal!CW$2&lt;=Mensal!$B$23,Diagnostico!$B15, IF(Mensal!CW$2&lt;=(Mensal!$B$23+Mensal!$C$23),Execução!$B15, IF(Mensal!CW$2&lt;=(Mensal!$B$23+Mensal!$C$23+Mensal!$D$23),Monitoramento!$B15,0)))</f>
        <v>0</v>
      </c>
      <c r="CX16" s="3">
        <f>IF(CW16&gt;0, CW16*'Base Salarial'!$E16, 0)</f>
        <v>0</v>
      </c>
      <c r="CY16" s="12">
        <f>IF(Mensal!CY$2&lt;=Mensal!$B$23,Diagnostico!$B15, IF(Mensal!CY$2&lt;=(Mensal!$B$23+Mensal!$C$23),Execução!$B15, IF(Mensal!CY$2&lt;=(Mensal!$B$23+Mensal!$C$23+Mensal!$D$23),Monitoramento!$B15,0)))</f>
        <v>0</v>
      </c>
      <c r="CZ16" s="3">
        <f>IF(CY16&gt;0, CY16*'Base Salarial'!$E16, 0)</f>
        <v>0</v>
      </c>
      <c r="DA16" s="12">
        <f>IF(Mensal!DA$2&lt;=Mensal!$B$23,Diagnostico!$B15, IF(Mensal!DA$2&lt;=(Mensal!$B$23+Mensal!$C$23),Execução!$B15, IF(Mensal!DA$2&lt;=(Mensal!$B$23+Mensal!$C$23+Mensal!$D$23),Monitoramento!$B15,0)))</f>
        <v>0</v>
      </c>
      <c r="DB16" s="3">
        <f>IF(DA16&gt;0, DA16*'Base Salarial'!$E16, 0)</f>
        <v>0</v>
      </c>
      <c r="DC16" s="12">
        <f>IF(Mensal!DC$2&lt;=Mensal!$B$23,Diagnostico!$B15, IF(Mensal!DC$2&lt;=(Mensal!$B$23+Mensal!$C$23),Execução!$B15, IF(Mensal!DC$2&lt;=(Mensal!$B$23+Mensal!$C$23+Mensal!$D$23),Monitoramento!$B15,0)))</f>
        <v>0</v>
      </c>
      <c r="DD16" s="3">
        <f>IF(DC16&gt;0, DC16*'Base Salarial'!$E16, 0)</f>
        <v>0</v>
      </c>
      <c r="DE16" s="12">
        <f>IF(Mensal!DE$2&lt;=Mensal!$B$23,Diagnostico!$B15, IF(Mensal!DE$2&lt;=(Mensal!$B$23+Mensal!$C$23),Execução!$B15, IF(Mensal!DE$2&lt;=(Mensal!$B$23+Mensal!$C$23+Mensal!$D$23),Monitoramento!$B15,0)))</f>
        <v>0</v>
      </c>
      <c r="DF16" s="3">
        <f>IF(DE16&gt;0, DE16*'Base Salarial'!$E16, 0)</f>
        <v>0</v>
      </c>
      <c r="DG16" s="12">
        <f>IF(Mensal!DG$2&lt;=Mensal!$B$23,Diagnostico!$B15, IF(Mensal!DG$2&lt;=(Mensal!$B$23+Mensal!$C$23),Execução!$B15, IF(Mensal!DG$2&lt;=(Mensal!$B$23+Mensal!$C$23+Mensal!$D$23),Monitoramento!$B15,0)))</f>
        <v>0</v>
      </c>
      <c r="DH16" s="3">
        <f>IF(DG16&gt;0, DG16*'Base Salarial'!$E16, 0)</f>
        <v>0</v>
      </c>
      <c r="DI16" s="12">
        <f>IF(Mensal!DI$2&lt;=Mensal!$B$23,Diagnostico!$B15, IF(Mensal!DI$2&lt;=(Mensal!$B$23+Mensal!$C$23),Execução!$B15, IF(Mensal!DI$2&lt;=(Mensal!$B$23+Mensal!$C$23+Mensal!$D$23),Monitoramento!$B15,0)))</f>
        <v>0</v>
      </c>
      <c r="DJ16" s="3">
        <f>IF(DI16&gt;0, DI16*'Base Salarial'!$E16, 0)</f>
        <v>0</v>
      </c>
      <c r="DK16" s="12">
        <f>IF(Mensal!DK$2&lt;=Mensal!$B$23,Diagnostico!$B15, IF(Mensal!DK$2&lt;=(Mensal!$B$23+Mensal!$C$23),Execução!$B15, IF(Mensal!DK$2&lt;=(Mensal!$B$23+Mensal!$C$23+Mensal!$D$23),Monitoramento!$B15,0)))</f>
        <v>0</v>
      </c>
      <c r="DL16" s="3">
        <f>IF(DK16&gt;0, DK16*'Base Salarial'!$E16, 0)</f>
        <v>0</v>
      </c>
      <c r="DM16" s="12">
        <f>IF(Mensal!DM$2&lt;=Mensal!$B$23,Diagnostico!$B15, IF(Mensal!DM$2&lt;=(Mensal!$B$23+Mensal!$C$23),Execução!$B15, IF(Mensal!DM$2&lt;=(Mensal!$B$23+Mensal!$C$23+Mensal!$D$23),Monitoramento!$B15,0)))</f>
        <v>0</v>
      </c>
      <c r="DN16" s="3">
        <f>IF(DM16&gt;0, DM16*'Base Salarial'!$E16, 0)</f>
        <v>0</v>
      </c>
      <c r="DO16" s="12">
        <f>IF(Mensal!DO$2&lt;=Mensal!$B$23,Diagnostico!$B15, IF(Mensal!DO$2&lt;=(Mensal!$B$23+Mensal!$C$23),Execução!$B15, IF(Mensal!DO$2&lt;=(Mensal!$B$23+Mensal!$C$23+Mensal!$D$23),Monitoramento!$B15,0)))</f>
        <v>0</v>
      </c>
      <c r="DP16" s="3">
        <f>IF(DO16&gt;0, DO16*'Base Salarial'!$E16, 0)</f>
        <v>0</v>
      </c>
      <c r="DQ16" s="12">
        <f>IF(Mensal!DQ$2&lt;=Mensal!$B$23,Diagnostico!$B15, IF(Mensal!DQ$2&lt;=(Mensal!$B$23+Mensal!$C$23),Execução!$B15, IF(Mensal!DQ$2&lt;=(Mensal!$B$23+Mensal!$C$23+Mensal!$D$23),Monitoramento!$B15,0)))</f>
        <v>0</v>
      </c>
      <c r="DR16" s="3">
        <f>IF(DQ16&gt;0, DQ16*'Base Salarial'!$E16, 0)</f>
        <v>0</v>
      </c>
      <c r="DS16" s="12">
        <f>IF(Mensal!DS$2&lt;=Mensal!$B$23,Diagnostico!$B15, IF(Mensal!DS$2&lt;=(Mensal!$B$23+Mensal!$C$23),Execução!$B15, IF(Mensal!DS$2&lt;=(Mensal!$B$23+Mensal!$C$23+Mensal!$D$23),Monitoramento!$B15,0)))</f>
        <v>0</v>
      </c>
      <c r="DT16" s="3">
        <f>IF(DS16&gt;0, DS16*'Base Salarial'!$E16, 0)</f>
        <v>0</v>
      </c>
      <c r="DU16" s="12">
        <f>IF(Mensal!DU$2&lt;=Mensal!$B$23,Diagnostico!$B15, IF(Mensal!DU$2&lt;=(Mensal!$B$23+Mensal!$C$23),Execução!$B15, IF(Mensal!DU$2&lt;=(Mensal!$B$23+Mensal!$C$23+Mensal!$D$23),Monitoramento!$B15,0)))</f>
        <v>0</v>
      </c>
      <c r="DV16" s="22">
        <f>IF(DU16&gt;0, DU16*'Base Salarial'!$E16, 0)</f>
        <v>0</v>
      </c>
    </row>
    <row r="17" spans="1:129">
      <c r="A17" s="556" t="s">
        <v>12</v>
      </c>
      <c r="B17" s="557"/>
      <c r="C17" s="557"/>
      <c r="D17" s="558"/>
      <c r="E17" s="5"/>
      <c r="F17" s="46">
        <f t="shared" si="60"/>
        <v>0</v>
      </c>
      <c r="G17" s="21">
        <f>IF(Mensal!G$2&lt;=Mensal!$B$23,Diagnostico!$B16, IF(Mensal!G$2&lt;=(Mensal!$B$23+Mensal!$C$23),Execução!$B16, IF(Mensal!G$2&lt;=(Mensal!$B$23+Mensal!$C$23+Mensal!$D$23),Monitoramento!$B16,0)))</f>
        <v>0</v>
      </c>
      <c r="H17" s="3">
        <f>IF(G17&gt;0, G17*'Base Salarial'!$E17, 0)</f>
        <v>0</v>
      </c>
      <c r="I17" s="12">
        <f>IF(Mensal!I$2&lt;=Mensal!$B$23,Diagnostico!$B16, IF(Mensal!I$2&lt;=(Mensal!$B$23+Mensal!$C$23),Execução!$B16, IF(Mensal!I$2&lt;=(Mensal!$B$23+Mensal!$C$23+Mensal!$D$23),Monitoramento!$B16,0)))</f>
        <v>0</v>
      </c>
      <c r="J17" s="3">
        <f>IF(I17&gt;0, I17*'Base Salarial'!$E17, 0)</f>
        <v>0</v>
      </c>
      <c r="K17" s="12">
        <f>IF(Mensal!K$2&lt;=Mensal!$B$23,Diagnostico!$B16, IF(Mensal!K$2&lt;=(Mensal!$B$23+Mensal!$C$23),Execução!$B16, IF(Mensal!K$2&lt;=(Mensal!$B$23+Mensal!$C$23+Mensal!$D$23),Monitoramento!$B16,0)))</f>
        <v>0</v>
      </c>
      <c r="L17" s="22">
        <f>IF(K17&gt;0, K17*'Base Salarial'!$E17, 0)</f>
        <v>0</v>
      </c>
      <c r="M17" s="21">
        <f>IF(Mensal!M$2&lt;=Mensal!$B$23,Diagnostico!$B16, IF(Mensal!M$2&lt;=(Mensal!$B$23+Mensal!$C$23),Execução!$B16, IF(Mensal!M$2&lt;=(Mensal!$B$23+Mensal!$C$23+Mensal!$D$23),Monitoramento!$B16,0)))</f>
        <v>0</v>
      </c>
      <c r="N17" s="3">
        <f>IF(M17&gt;0, M17*'Base Salarial'!$E17, 0)</f>
        <v>0</v>
      </c>
      <c r="O17" s="12">
        <f>IF(Mensal!O$2&lt;=Mensal!$B$23,Diagnostico!$B16, IF(Mensal!O$2&lt;=(Mensal!$B$23+Mensal!$C$23),Execução!$B16, IF(Mensal!O$2&lt;=(Mensal!$B$23+Mensal!$C$23+Mensal!$D$23),Monitoramento!$B16,0)))</f>
        <v>0</v>
      </c>
      <c r="P17" s="3">
        <f>IF(O17&gt;0, O17*'Base Salarial'!$E17, 0)</f>
        <v>0</v>
      </c>
      <c r="Q17" s="12">
        <f>IF(Mensal!Q$2&lt;=Mensal!$B$23,Diagnostico!$B16, IF(Mensal!Q$2&lt;=(Mensal!$B$23+Mensal!$C$23),Execução!$B16, IF(Mensal!Q$2&lt;=(Mensal!$B$23+Mensal!$C$23+Mensal!$D$23),Monitoramento!$B16,0)))</f>
        <v>0</v>
      </c>
      <c r="R17" s="3">
        <f>IF(Q17&gt;0, Q17*'Base Salarial'!$E17, 0)</f>
        <v>0</v>
      </c>
      <c r="S17" s="12">
        <f>IF(Mensal!S$2&lt;=Mensal!$B$23,Diagnostico!$B16, IF(Mensal!S$2&lt;=(Mensal!$B$23+Mensal!$C$23),Execução!$B16, IF(Mensal!S$2&lt;=(Mensal!$B$23+Mensal!$C$23+Mensal!$D$23),Monitoramento!$B16,0)))</f>
        <v>0</v>
      </c>
      <c r="T17" s="3">
        <f>IF(S17&gt;0, S17*'Base Salarial'!$E17, 0)</f>
        <v>0</v>
      </c>
      <c r="U17" s="12">
        <f>IF(Mensal!U$2&lt;=Mensal!$B$23,Diagnostico!$B16, IF(Mensal!U$2&lt;=(Mensal!$B$23+Mensal!$C$23),Execução!$B16, IF(Mensal!U$2&lt;=(Mensal!$B$23+Mensal!$C$23+Mensal!$D$23),Monitoramento!$B16,0)))</f>
        <v>0</v>
      </c>
      <c r="V17" s="3">
        <f>IF(U17&gt;0, U17*'Base Salarial'!$E17, 0)</f>
        <v>0</v>
      </c>
      <c r="W17" s="12">
        <f>IF(Mensal!W$2&lt;=Mensal!$B$23,Diagnostico!$B16, IF(Mensal!W$2&lt;=(Mensal!$B$23+Mensal!$C$23),Execução!$B16, IF(Mensal!W$2&lt;=(Mensal!$B$23+Mensal!$C$23+Mensal!$D$23),Monitoramento!$B16,0)))</f>
        <v>0</v>
      </c>
      <c r="X17" s="3">
        <f>IF(W17&gt;0, W17*'Base Salarial'!$E17, 0)</f>
        <v>0</v>
      </c>
      <c r="Y17" s="12">
        <f>IF(Mensal!Y$2&lt;=Mensal!$B$23,Diagnostico!$B16, IF(Mensal!Y$2&lt;=(Mensal!$B$23+Mensal!$C$23),Execução!$B16, IF(Mensal!Y$2&lt;=(Mensal!$B$23+Mensal!$C$23+Mensal!$D$23),Monitoramento!$B16,0)))</f>
        <v>0</v>
      </c>
      <c r="Z17" s="3">
        <f>IF(Y17&gt;0, Y17*'Base Salarial'!$E17, 0)</f>
        <v>0</v>
      </c>
      <c r="AA17" s="12">
        <f>IF(Mensal!AA$2&lt;=Mensal!$B$23,Diagnostico!$B16, IF(Mensal!AA$2&lt;=(Mensal!$B$23+Mensal!$C$23),Execução!$B16, IF(Mensal!AA$2&lt;=(Mensal!$B$23+Mensal!$C$23+Mensal!$D$23),Monitoramento!$B16,0)))</f>
        <v>0</v>
      </c>
      <c r="AB17" s="3">
        <f>IF(AA17&gt;0, AA17*'Base Salarial'!$E17, 0)</f>
        <v>0</v>
      </c>
      <c r="AC17" s="12">
        <f>IF(Mensal!AC$2&lt;=Mensal!$B$23,Diagnostico!$B16, IF(Mensal!AC$2&lt;=(Mensal!$B$23+Mensal!$C$23),Execução!$B16, IF(Mensal!AC$2&lt;=(Mensal!$B$23+Mensal!$C$23+Mensal!$D$23),Monitoramento!$B16,0)))</f>
        <v>0</v>
      </c>
      <c r="AD17" s="22">
        <f>IF(AC17&gt;0, AC17*'Base Salarial'!$E17, 0)</f>
        <v>0</v>
      </c>
      <c r="AE17" s="12">
        <f>IF(Mensal!AE$2&lt;=Mensal!$B$23,Diagnostico!$B16, IF(Mensal!AE$2&lt;=(Mensal!$B$23+Mensal!$C$23),Execução!$B16, IF(Mensal!AE$2&lt;=(Mensal!$B$23+Mensal!$C$23+Mensal!$D$23),Monitoramento!$B16,0)))</f>
        <v>0</v>
      </c>
      <c r="AF17" s="3">
        <f>IF(AE17&gt;0, AE17*'Base Salarial'!$E17, 0)</f>
        <v>0</v>
      </c>
      <c r="AG17" s="12">
        <f>IF(Mensal!AG$2&lt;=Mensal!$B$23,Diagnostico!$B16, IF(Mensal!AG$2&lt;=(Mensal!$B$23+Mensal!$C$23),Execução!$B16, IF(Mensal!AG$2&lt;=(Mensal!$B$23+Mensal!$C$23+Mensal!$D$23),Monitoramento!$B16,0)))</f>
        <v>0</v>
      </c>
      <c r="AH17" s="3">
        <f>IF(AG17&gt;0, AG17*'Base Salarial'!$E17, 0)</f>
        <v>0</v>
      </c>
      <c r="AI17" s="12">
        <f>IF(Mensal!AI$2&lt;=Mensal!$B$23,Diagnostico!$B16, IF(Mensal!AI$2&lt;=(Mensal!$B$23+Mensal!$C$23),Execução!$B16, IF(Mensal!AI$2&lt;=(Mensal!$B$23+Mensal!$C$23+Mensal!$D$23),Monitoramento!$B16,0)))</f>
        <v>0</v>
      </c>
      <c r="AJ17" s="3">
        <f>IF(AI17&gt;0, AI17*'Base Salarial'!$E17, 0)</f>
        <v>0</v>
      </c>
      <c r="AK17" s="12">
        <f>IF(Mensal!AK$2&lt;=Mensal!$B$23,Diagnostico!$B16, IF(Mensal!AK$2&lt;=(Mensal!$B$23+Mensal!$C$23),Execução!$B16, IF(Mensal!AK$2&lt;=(Mensal!$B$23+Mensal!$C$23+Mensal!$D$23),Monitoramento!$B16,0)))</f>
        <v>0</v>
      </c>
      <c r="AL17" s="3">
        <f>IF(AK17&gt;0, AK17*'Base Salarial'!$E17, 0)</f>
        <v>0</v>
      </c>
      <c r="AM17" s="12">
        <f>IF(Mensal!AM$2&lt;=Mensal!$B$23,Diagnostico!$B16, IF(Mensal!AM$2&lt;=(Mensal!$B$23+Mensal!$C$23),Execução!$B16, IF(Mensal!AM$2&lt;=(Mensal!$B$23+Mensal!$C$23+Mensal!$D$23),Monitoramento!$B16,0)))</f>
        <v>0</v>
      </c>
      <c r="AN17" s="3">
        <f>IF(AM17&gt;0, AM17*'Base Salarial'!$E17, 0)</f>
        <v>0</v>
      </c>
      <c r="AO17" s="12">
        <f>IF(Mensal!AO$2&lt;=Mensal!$B$23,Diagnostico!$B16, IF(Mensal!AO$2&lt;=(Mensal!$B$23+Mensal!$C$23),Execução!$B16, IF(Mensal!AO$2&lt;=(Mensal!$B$23+Mensal!$C$23+Mensal!$D$23),Monitoramento!$B16,0)))</f>
        <v>0</v>
      </c>
      <c r="AP17" s="3">
        <f>IF(AO17&gt;0, AO17*'Base Salarial'!$E17, 0)</f>
        <v>0</v>
      </c>
      <c r="AQ17" s="12">
        <f>IF(Mensal!AQ$2&lt;=Mensal!$B$23,Diagnostico!$B16, IF(Mensal!AQ$2&lt;=(Mensal!$B$23+Mensal!$C$23),Execução!$B16, IF(Mensal!AQ$2&lt;=(Mensal!$B$23+Mensal!$C$23+Mensal!$D$23),Monitoramento!$B16,0)))</f>
        <v>0</v>
      </c>
      <c r="AR17" s="3">
        <f>IF(AQ17&gt;0, AQ17*'Base Salarial'!$E17, 0)</f>
        <v>0</v>
      </c>
      <c r="AS17" s="12">
        <f>IF(Mensal!AS$2&lt;=Mensal!$B$23,Diagnostico!$B16, IF(Mensal!AS$2&lt;=(Mensal!$B$23+Mensal!$C$23),Execução!$B16, IF(Mensal!AS$2&lt;=(Mensal!$B$23+Mensal!$C$23+Mensal!$D$23),Monitoramento!$B16,0)))</f>
        <v>0</v>
      </c>
      <c r="AT17" s="3">
        <f>IF(AS17&gt;0, AS17*'Base Salarial'!$E17, 0)</f>
        <v>0</v>
      </c>
      <c r="AU17" s="12">
        <f>IF(Mensal!AU$2&lt;=Mensal!$B$23,Diagnostico!$B16, IF(Mensal!AU$2&lt;=(Mensal!$B$23+Mensal!$C$23),Execução!$B16, IF(Mensal!AU$2&lt;=(Mensal!$B$23+Mensal!$C$23+Mensal!$D$23),Monitoramento!$B16,0)))</f>
        <v>0</v>
      </c>
      <c r="AV17" s="3">
        <f>IF(AU17&gt;0, AU17*'Base Salarial'!$E17, 0)</f>
        <v>0</v>
      </c>
      <c r="AW17" s="12">
        <f>IF(Mensal!AW$2&lt;=Mensal!$B$23,Diagnostico!$B16, IF(Mensal!AW$2&lt;=(Mensal!$B$23+Mensal!$C$23),Execução!$B16, IF(Mensal!AW$2&lt;=(Mensal!$B$23+Mensal!$C$23+Mensal!$D$23),Monitoramento!$B16,0)))</f>
        <v>0</v>
      </c>
      <c r="AX17" s="3">
        <f>IF(AW17&gt;0, AW17*'Base Salarial'!$E17, 0)</f>
        <v>0</v>
      </c>
      <c r="AY17" s="12">
        <f>IF(Mensal!AY$2&lt;=Mensal!$B$23,Diagnostico!$B16, IF(Mensal!AY$2&lt;=(Mensal!$B$23+Mensal!$C$23),Execução!$B16, IF(Mensal!AY$2&lt;=(Mensal!$B$23+Mensal!$C$23+Mensal!$D$23),Monitoramento!$B16,0)))</f>
        <v>0</v>
      </c>
      <c r="AZ17" s="3">
        <f>IF(AY17&gt;0, AY17*'Base Salarial'!$E17, 0)</f>
        <v>0</v>
      </c>
      <c r="BA17" s="12">
        <f>IF(Mensal!BA$2&lt;=Mensal!$B$23,Diagnostico!$B16, IF(Mensal!BA$2&lt;=(Mensal!$B$23+Mensal!$C$23),Execução!$B16, IF(Mensal!BA$2&lt;=(Mensal!$B$23+Mensal!$C$23+Mensal!$D$23),Monitoramento!$B16,0)))</f>
        <v>0</v>
      </c>
      <c r="BB17" s="3">
        <f>IF(BA17&gt;0, BA17*'Base Salarial'!$E17, 0)</f>
        <v>0</v>
      </c>
      <c r="BC17" s="12">
        <f>IF(Mensal!BC$2&lt;=Mensal!$B$23,Diagnostico!$B16, IF(Mensal!BC$2&lt;=(Mensal!$B$23+Mensal!$C$23),Execução!$B16, IF(Mensal!BC$2&lt;=(Mensal!$B$23+Mensal!$C$23+Mensal!$D$23),Monitoramento!$B16,0)))</f>
        <v>0</v>
      </c>
      <c r="BD17" s="3">
        <f>IF(BC17&gt;0, BC17*'Base Salarial'!$E17, 0)</f>
        <v>0</v>
      </c>
      <c r="BE17" s="12">
        <f>IF(Mensal!BE$2&lt;=Mensal!$B$23,Diagnostico!$B16, IF(Mensal!BE$2&lt;=(Mensal!$B$23+Mensal!$C$23),Execução!$B16, IF(Mensal!BE$2&lt;=(Mensal!$B$23+Mensal!$C$23+Mensal!$D$23),Monitoramento!$B16,0)))</f>
        <v>0</v>
      </c>
      <c r="BF17" s="3">
        <f>IF(BE17&gt;0, BE17*'Base Salarial'!$E17, 0)</f>
        <v>0</v>
      </c>
      <c r="BG17" s="12">
        <f>IF(Mensal!BG$2&lt;=Mensal!$B$23,Diagnostico!$B16, IF(Mensal!BG$2&lt;=(Mensal!$B$23+Mensal!$C$23),Execução!$B16, IF(Mensal!BG$2&lt;=(Mensal!$B$23+Mensal!$C$23+Mensal!$D$23),Monitoramento!$B16,0)))</f>
        <v>0</v>
      </c>
      <c r="BH17" s="3">
        <f>IF(BG17&gt;0, BG17*'Base Salarial'!$E17, 0)</f>
        <v>0</v>
      </c>
      <c r="BI17" s="12">
        <f>IF(Mensal!BI$2&lt;=Mensal!$B$23,Diagnostico!$B16, IF(Mensal!BI$2&lt;=(Mensal!$B$23+Mensal!$C$23),Execução!$B16, IF(Mensal!BI$2&lt;=(Mensal!$B$23+Mensal!$C$23+Mensal!$D$23),Monitoramento!$B16,0)))</f>
        <v>0</v>
      </c>
      <c r="BJ17" s="3">
        <f>IF(BI17&gt;0, BI17*'Base Salarial'!$E17, 0)</f>
        <v>0</v>
      </c>
      <c r="BK17" s="12">
        <f>IF(Mensal!BK$2&lt;=Mensal!$B$23,Diagnostico!$B16, IF(Mensal!BK$2&lt;=(Mensal!$B$23+Mensal!$C$23),Execução!$B16, IF(Mensal!BK$2&lt;=(Mensal!$B$23+Mensal!$C$23+Mensal!$D$23),Monitoramento!$B16,0)))</f>
        <v>0</v>
      </c>
      <c r="BL17" s="3">
        <f>IF(BK17&gt;0, BK17*'Base Salarial'!$E17, 0)</f>
        <v>0</v>
      </c>
      <c r="BM17" s="12">
        <f>IF(Mensal!BM$2&lt;=Mensal!$B$23,Diagnostico!$B16, IF(Mensal!BM$2&lt;=(Mensal!$B$23+Mensal!$C$23),Execução!$B16, IF(Mensal!BM$2&lt;=(Mensal!$B$23+Mensal!$C$23+Mensal!$D$23),Monitoramento!$B16,0)))</f>
        <v>0</v>
      </c>
      <c r="BN17" s="3">
        <f>IF(BM17&gt;0, BM17*'Base Salarial'!$E17, 0)</f>
        <v>0</v>
      </c>
      <c r="BO17" s="12">
        <f>IF(Mensal!BO$2&lt;=Mensal!$B$23,Diagnostico!$B16, IF(Mensal!BO$2&lt;=(Mensal!$B$23+Mensal!$C$23),Execução!$B16, IF(Mensal!BO$2&lt;=(Mensal!$B$23+Mensal!$C$23+Mensal!$D$23),Monitoramento!$B16,0)))</f>
        <v>0</v>
      </c>
      <c r="BP17" s="3">
        <f>IF(BO17&gt;0, BO17*'Base Salarial'!$E17, 0)</f>
        <v>0</v>
      </c>
      <c r="BQ17" s="12">
        <f>IF(Mensal!BQ$2&lt;=Mensal!$B$23,Diagnostico!$B16, IF(Mensal!BQ$2&lt;=(Mensal!$B$23+Mensal!$C$23),Execução!$B16, IF(Mensal!BQ$2&lt;=(Mensal!$B$23+Mensal!$C$23+Mensal!$D$23),Monitoramento!$B16,0)))</f>
        <v>0</v>
      </c>
      <c r="BR17" s="3">
        <f>IF(BQ17&gt;0, BQ17*'Base Salarial'!$E17, 0)</f>
        <v>0</v>
      </c>
      <c r="BS17" s="12">
        <f>IF(Mensal!BS$2&lt;=Mensal!$B$23,Diagnostico!$B16, IF(Mensal!BS$2&lt;=(Mensal!$B$23+Mensal!$C$23),Execução!$B16, IF(Mensal!BS$2&lt;=(Mensal!$B$23+Mensal!$C$23+Mensal!$D$23),Monitoramento!$B16,0)))</f>
        <v>0</v>
      </c>
      <c r="BT17" s="3">
        <f>IF(BS17&gt;0, BS17*'Base Salarial'!$E17, 0)</f>
        <v>0</v>
      </c>
      <c r="BU17" s="12">
        <f>IF(Mensal!BU$2&lt;=Mensal!$B$23,Diagnostico!$B16, IF(Mensal!BU$2&lt;=(Mensal!$B$23+Mensal!$C$23),Execução!$B16, IF(Mensal!BU$2&lt;=(Mensal!$B$23+Mensal!$C$23+Mensal!$D$23),Monitoramento!$B16,0)))</f>
        <v>0</v>
      </c>
      <c r="BV17" s="3">
        <f>IF(BU17&gt;0, BU17*'Base Salarial'!$E17, 0)</f>
        <v>0</v>
      </c>
      <c r="BW17" s="12">
        <f>IF(Mensal!BW$2&lt;=Mensal!$B$23,Diagnostico!$B16, IF(Mensal!BW$2&lt;=(Mensal!$B$23+Mensal!$C$23),Execução!$B16, IF(Mensal!BW$2&lt;=(Mensal!$B$23+Mensal!$C$23+Mensal!$D$23),Monitoramento!$B16,0)))</f>
        <v>0</v>
      </c>
      <c r="BX17" s="3">
        <f>IF(BW17&gt;0, BW17*'Base Salarial'!$E17, 0)</f>
        <v>0</v>
      </c>
      <c r="BY17" s="12">
        <f>IF(Mensal!BY$2&lt;=Mensal!$B$23,Diagnostico!$B16, IF(Mensal!BY$2&lt;=(Mensal!$B$23+Mensal!$C$23),Execução!$B16, IF(Mensal!BY$2&lt;=(Mensal!$B$23+Mensal!$C$23+Mensal!$D$23),Monitoramento!$B16,0)))</f>
        <v>0</v>
      </c>
      <c r="BZ17" s="3">
        <f>IF(BY17&gt;0, BY17*'Base Salarial'!$E17, 0)</f>
        <v>0</v>
      </c>
      <c r="CA17" s="12">
        <f>IF(Mensal!CA$2&lt;=Mensal!$B$23,Diagnostico!$B16, IF(Mensal!CA$2&lt;=(Mensal!$B$23+Mensal!$C$23),Execução!$B16, IF(Mensal!CA$2&lt;=(Mensal!$B$23+Mensal!$C$23+Mensal!$D$23),Monitoramento!$B16,0)))</f>
        <v>0</v>
      </c>
      <c r="CB17" s="3">
        <f>IF(CA17&gt;0, CA17*'Base Salarial'!$E17, 0)</f>
        <v>0</v>
      </c>
      <c r="CC17" s="12">
        <f>IF(Mensal!CC$2&lt;=Mensal!$B$23,Diagnostico!$B16, IF(Mensal!CC$2&lt;=(Mensal!$B$23+Mensal!$C$23),Execução!$B16, IF(Mensal!CC$2&lt;=(Mensal!$B$23+Mensal!$C$23+Mensal!$D$23),Monitoramento!$B16,0)))</f>
        <v>0</v>
      </c>
      <c r="CD17" s="3">
        <f>IF(CC17&gt;0, CC17*'Base Salarial'!$E17, 0)</f>
        <v>0</v>
      </c>
      <c r="CE17" s="12">
        <f>IF(Mensal!CE$2&lt;=Mensal!$B$23,Diagnostico!$B16, IF(Mensal!CE$2&lt;=(Mensal!$B$23+Mensal!$C$23),Execução!$B16, IF(Mensal!CE$2&lt;=(Mensal!$B$23+Mensal!$C$23+Mensal!$D$23),Monitoramento!$B16,0)))</f>
        <v>0</v>
      </c>
      <c r="CF17" s="3">
        <f>IF(CE17&gt;0, CE17*'Base Salarial'!$E17, 0)</f>
        <v>0</v>
      </c>
      <c r="CG17" s="12">
        <f>IF(Mensal!CG$2&lt;=Mensal!$B$23,Diagnostico!$B16, IF(Mensal!CG$2&lt;=(Mensal!$B$23+Mensal!$C$23),Execução!$B16, IF(Mensal!CG$2&lt;=(Mensal!$B$23+Mensal!$C$23+Mensal!$D$23),Monitoramento!$B16,0)))</f>
        <v>0</v>
      </c>
      <c r="CH17" s="3">
        <f>IF(CG17&gt;0, CG17*'Base Salarial'!$E17, 0)</f>
        <v>0</v>
      </c>
      <c r="CI17" s="12">
        <f>IF(Mensal!CI$2&lt;=Mensal!$B$23,Diagnostico!$B16, IF(Mensal!CI$2&lt;=(Mensal!$B$23+Mensal!$C$23),Execução!$B16, IF(Mensal!CI$2&lt;=(Mensal!$B$23+Mensal!$C$23+Mensal!$D$23),Monitoramento!$B16,0)))</f>
        <v>0</v>
      </c>
      <c r="CJ17" s="3">
        <f>IF(CI17&gt;0, CI17*'Base Salarial'!$E17, 0)</f>
        <v>0</v>
      </c>
      <c r="CK17" s="12">
        <f>IF(Mensal!CK$2&lt;=Mensal!$B$23,Diagnostico!$B16, IF(Mensal!CK$2&lt;=(Mensal!$B$23+Mensal!$C$23),Execução!$B16, IF(Mensal!CK$2&lt;=(Mensal!$B$23+Mensal!$C$23+Mensal!$D$23),Monitoramento!$B16,0)))</f>
        <v>0</v>
      </c>
      <c r="CL17" s="3">
        <f>IF(CK17&gt;0, CK17*'Base Salarial'!$E17, 0)</f>
        <v>0</v>
      </c>
      <c r="CM17" s="12">
        <f>IF(Mensal!CM$2&lt;=Mensal!$B$23,Diagnostico!$B16, IF(Mensal!CM$2&lt;=(Mensal!$B$23+Mensal!$C$23),Execução!$B16, IF(Mensal!CM$2&lt;=(Mensal!$B$23+Mensal!$C$23+Mensal!$D$23),Monitoramento!$B16,0)))</f>
        <v>0</v>
      </c>
      <c r="CN17" s="3">
        <f>IF(CM17&gt;0, CM17*'Base Salarial'!$E17, 0)</f>
        <v>0</v>
      </c>
      <c r="CO17" s="12">
        <f>IF(Mensal!CO$2&lt;=Mensal!$B$23,Diagnostico!$B16, IF(Mensal!CO$2&lt;=(Mensal!$B$23+Mensal!$C$23),Execução!$B16, IF(Mensal!CO$2&lt;=(Mensal!$B$23+Mensal!$C$23+Mensal!$D$23),Monitoramento!$B16,0)))</f>
        <v>0</v>
      </c>
      <c r="CP17" s="3">
        <f>IF(CO17&gt;0, CO17*'Base Salarial'!$E17, 0)</f>
        <v>0</v>
      </c>
      <c r="CQ17" s="12">
        <f>IF(Mensal!CQ$2&lt;=Mensal!$B$23,Diagnostico!$B16, IF(Mensal!CQ$2&lt;=(Mensal!$B$23+Mensal!$C$23),Execução!$B16, IF(Mensal!CQ$2&lt;=(Mensal!$B$23+Mensal!$C$23+Mensal!$D$23),Monitoramento!$B16,0)))</f>
        <v>0</v>
      </c>
      <c r="CR17" s="3">
        <f>IF(CQ17&gt;0, CQ17*'Base Salarial'!$E17, 0)</f>
        <v>0</v>
      </c>
      <c r="CS17" s="12">
        <f>IF(Mensal!CS$2&lt;=Mensal!$B$23,Diagnostico!$B16, IF(Mensal!CS$2&lt;=(Mensal!$B$23+Mensal!$C$23),Execução!$B16, IF(Mensal!CS$2&lt;=(Mensal!$B$23+Mensal!$C$23+Mensal!$D$23),Monitoramento!$B16,0)))</f>
        <v>0</v>
      </c>
      <c r="CT17" s="3">
        <f>IF(CS17&gt;0, CS17*'Base Salarial'!$E17, 0)</f>
        <v>0</v>
      </c>
      <c r="CU17" s="12">
        <f>IF(Mensal!CU$2&lt;=Mensal!$B$23,Diagnostico!$B16, IF(Mensal!CU$2&lt;=(Mensal!$B$23+Mensal!$C$23),Execução!$B16, IF(Mensal!CU$2&lt;=(Mensal!$B$23+Mensal!$C$23+Mensal!$D$23),Monitoramento!$B16,0)))</f>
        <v>0</v>
      </c>
      <c r="CV17" s="3">
        <f>IF(CU17&gt;0, CU17*'Base Salarial'!$E17, 0)</f>
        <v>0</v>
      </c>
      <c r="CW17" s="12">
        <f>IF(Mensal!CW$2&lt;=Mensal!$B$23,Diagnostico!$B16, IF(Mensal!CW$2&lt;=(Mensal!$B$23+Mensal!$C$23),Execução!$B16, IF(Mensal!CW$2&lt;=(Mensal!$B$23+Mensal!$C$23+Mensal!$D$23),Monitoramento!$B16,0)))</f>
        <v>0</v>
      </c>
      <c r="CX17" s="3">
        <f>IF(CW17&gt;0, CW17*'Base Salarial'!$E17, 0)</f>
        <v>0</v>
      </c>
      <c r="CY17" s="12">
        <f>IF(Mensal!CY$2&lt;=Mensal!$B$23,Diagnostico!$B16, IF(Mensal!CY$2&lt;=(Mensal!$B$23+Mensal!$C$23),Execução!$B16, IF(Mensal!CY$2&lt;=(Mensal!$B$23+Mensal!$C$23+Mensal!$D$23),Monitoramento!$B16,0)))</f>
        <v>0</v>
      </c>
      <c r="CZ17" s="3">
        <f>IF(CY17&gt;0, CY17*'Base Salarial'!$E17, 0)</f>
        <v>0</v>
      </c>
      <c r="DA17" s="12">
        <f>IF(Mensal!DA$2&lt;=Mensal!$B$23,Diagnostico!$B16, IF(Mensal!DA$2&lt;=(Mensal!$B$23+Mensal!$C$23),Execução!$B16, IF(Mensal!DA$2&lt;=(Mensal!$B$23+Mensal!$C$23+Mensal!$D$23),Monitoramento!$B16,0)))</f>
        <v>0</v>
      </c>
      <c r="DB17" s="3">
        <f>IF(DA17&gt;0, DA17*'Base Salarial'!$E17, 0)</f>
        <v>0</v>
      </c>
      <c r="DC17" s="12">
        <f>IF(Mensal!DC$2&lt;=Mensal!$B$23,Diagnostico!$B16, IF(Mensal!DC$2&lt;=(Mensal!$B$23+Mensal!$C$23),Execução!$B16, IF(Mensal!DC$2&lt;=(Mensal!$B$23+Mensal!$C$23+Mensal!$D$23),Monitoramento!$B16,0)))</f>
        <v>0</v>
      </c>
      <c r="DD17" s="3">
        <f>IF(DC17&gt;0, DC17*'Base Salarial'!$E17, 0)</f>
        <v>0</v>
      </c>
      <c r="DE17" s="12">
        <f>IF(Mensal!DE$2&lt;=Mensal!$B$23,Diagnostico!$B16, IF(Mensal!DE$2&lt;=(Mensal!$B$23+Mensal!$C$23),Execução!$B16, IF(Mensal!DE$2&lt;=(Mensal!$B$23+Mensal!$C$23+Mensal!$D$23),Monitoramento!$B16,0)))</f>
        <v>0</v>
      </c>
      <c r="DF17" s="3">
        <f>IF(DE17&gt;0, DE17*'Base Salarial'!$E17, 0)</f>
        <v>0</v>
      </c>
      <c r="DG17" s="12">
        <f>IF(Mensal!DG$2&lt;=Mensal!$B$23,Diagnostico!$B16, IF(Mensal!DG$2&lt;=(Mensal!$B$23+Mensal!$C$23),Execução!$B16, IF(Mensal!DG$2&lt;=(Mensal!$B$23+Mensal!$C$23+Mensal!$D$23),Monitoramento!$B16,0)))</f>
        <v>0</v>
      </c>
      <c r="DH17" s="3">
        <f>IF(DG17&gt;0, DG17*'Base Salarial'!$E17, 0)</f>
        <v>0</v>
      </c>
      <c r="DI17" s="12">
        <f>IF(Mensal!DI$2&lt;=Mensal!$B$23,Diagnostico!$B16, IF(Mensal!DI$2&lt;=(Mensal!$B$23+Mensal!$C$23),Execução!$B16, IF(Mensal!DI$2&lt;=(Mensal!$B$23+Mensal!$C$23+Mensal!$D$23),Monitoramento!$B16,0)))</f>
        <v>0</v>
      </c>
      <c r="DJ17" s="3">
        <f>IF(DI17&gt;0, DI17*'Base Salarial'!$E17, 0)</f>
        <v>0</v>
      </c>
      <c r="DK17" s="12">
        <f>IF(Mensal!DK$2&lt;=Mensal!$B$23,Diagnostico!$B16, IF(Mensal!DK$2&lt;=(Mensal!$B$23+Mensal!$C$23),Execução!$B16, IF(Mensal!DK$2&lt;=(Mensal!$B$23+Mensal!$C$23+Mensal!$D$23),Monitoramento!$B16,0)))</f>
        <v>0</v>
      </c>
      <c r="DL17" s="3">
        <f>IF(DK17&gt;0, DK17*'Base Salarial'!$E17, 0)</f>
        <v>0</v>
      </c>
      <c r="DM17" s="12">
        <f>IF(Mensal!DM$2&lt;=Mensal!$B$23,Diagnostico!$B16, IF(Mensal!DM$2&lt;=(Mensal!$B$23+Mensal!$C$23),Execução!$B16, IF(Mensal!DM$2&lt;=(Mensal!$B$23+Mensal!$C$23+Mensal!$D$23),Monitoramento!$B16,0)))</f>
        <v>0</v>
      </c>
      <c r="DN17" s="3">
        <f>IF(DM17&gt;0, DM17*'Base Salarial'!$E17, 0)</f>
        <v>0</v>
      </c>
      <c r="DO17" s="12">
        <f>IF(Mensal!DO$2&lt;=Mensal!$B$23,Diagnostico!$B16, IF(Mensal!DO$2&lt;=(Mensal!$B$23+Mensal!$C$23),Execução!$B16, IF(Mensal!DO$2&lt;=(Mensal!$B$23+Mensal!$C$23+Mensal!$D$23),Monitoramento!$B16,0)))</f>
        <v>0</v>
      </c>
      <c r="DP17" s="3">
        <f>IF(DO17&gt;0, DO17*'Base Salarial'!$E17, 0)</f>
        <v>0</v>
      </c>
      <c r="DQ17" s="12">
        <f>IF(Mensal!DQ$2&lt;=Mensal!$B$23,Diagnostico!$B16, IF(Mensal!DQ$2&lt;=(Mensal!$B$23+Mensal!$C$23),Execução!$B16, IF(Mensal!DQ$2&lt;=(Mensal!$B$23+Mensal!$C$23+Mensal!$D$23),Monitoramento!$B16,0)))</f>
        <v>0</v>
      </c>
      <c r="DR17" s="3">
        <f>IF(DQ17&gt;0, DQ17*'Base Salarial'!$E17, 0)</f>
        <v>0</v>
      </c>
      <c r="DS17" s="12">
        <f>IF(Mensal!DS$2&lt;=Mensal!$B$23,Diagnostico!$B16, IF(Mensal!DS$2&lt;=(Mensal!$B$23+Mensal!$C$23),Execução!$B16, IF(Mensal!DS$2&lt;=(Mensal!$B$23+Mensal!$C$23+Mensal!$D$23),Monitoramento!$B16,0)))</f>
        <v>0</v>
      </c>
      <c r="DT17" s="3">
        <f>IF(DS17&gt;0, DS17*'Base Salarial'!$E17, 0)</f>
        <v>0</v>
      </c>
      <c r="DU17" s="12">
        <f>IF(Mensal!DU$2&lt;=Mensal!$B$23,Diagnostico!$B16, IF(Mensal!DU$2&lt;=(Mensal!$B$23+Mensal!$C$23),Execução!$B16, IF(Mensal!DU$2&lt;=(Mensal!$B$23+Mensal!$C$23+Mensal!$D$23),Monitoramento!$B16,0)))</f>
        <v>0</v>
      </c>
      <c r="DV17" s="22">
        <f>IF(DU17&gt;0, DU17*'Base Salarial'!$E17, 0)</f>
        <v>0</v>
      </c>
    </row>
    <row r="18" spans="1:129">
      <c r="A18" s="556" t="s">
        <v>16</v>
      </c>
      <c r="B18" s="557"/>
      <c r="C18" s="557"/>
      <c r="D18" s="558"/>
      <c r="E18" s="5"/>
      <c r="F18" s="46">
        <f t="shared" si="60"/>
        <v>0</v>
      </c>
      <c r="G18" s="21">
        <f>IF(Mensal!G$2&lt;=Mensal!$B$23,Diagnostico!$B17, IF(Mensal!G$2&lt;=(Mensal!$B$23+Mensal!$C$23),Execução!$B17, IF(Mensal!G$2&lt;=(Mensal!$B$23+Mensal!$C$23+Mensal!$D$23),Monitoramento!$B17,0)))</f>
        <v>0</v>
      </c>
      <c r="H18" s="3">
        <f>IF(G18&gt;0, G18*'Base Salarial'!$E18, 0)</f>
        <v>0</v>
      </c>
      <c r="I18" s="12">
        <f>IF(Mensal!I$2&lt;=Mensal!$B$23,Diagnostico!$B17, IF(Mensal!I$2&lt;=(Mensal!$B$23+Mensal!$C$23),Execução!$B17, IF(Mensal!I$2&lt;=(Mensal!$B$23+Mensal!$C$23+Mensal!$D$23),Monitoramento!$B17,0)))</f>
        <v>0</v>
      </c>
      <c r="J18" s="3">
        <f>IF(I18&gt;0, I18*'Base Salarial'!$E18, 0)</f>
        <v>0</v>
      </c>
      <c r="K18" s="12">
        <f>IF(Mensal!K$2&lt;=Mensal!$B$23,Diagnostico!$B17, IF(Mensal!K$2&lt;=(Mensal!$B$23+Mensal!$C$23),Execução!$B17, IF(Mensal!K$2&lt;=(Mensal!$B$23+Mensal!$C$23+Mensal!$D$23),Monitoramento!$B17,0)))</f>
        <v>0</v>
      </c>
      <c r="L18" s="22">
        <f>IF(K18&gt;0, K18*'Base Salarial'!$E18, 0)</f>
        <v>0</v>
      </c>
      <c r="M18" s="21">
        <f>IF(Mensal!M$2&lt;=Mensal!$B$23,Diagnostico!$B17, IF(Mensal!M$2&lt;=(Mensal!$B$23+Mensal!$C$23),Execução!$B17, IF(Mensal!M$2&lt;=(Mensal!$B$23+Mensal!$C$23+Mensal!$D$23),Monitoramento!$B17,0)))</f>
        <v>0</v>
      </c>
      <c r="N18" s="3">
        <f>IF(M18&gt;0, M18*'Base Salarial'!$E18, 0)</f>
        <v>0</v>
      </c>
      <c r="O18" s="12">
        <f>IF(Mensal!O$2&lt;=Mensal!$B$23,Diagnostico!$B17, IF(Mensal!O$2&lt;=(Mensal!$B$23+Mensal!$C$23),Execução!$B17, IF(Mensal!O$2&lt;=(Mensal!$B$23+Mensal!$C$23+Mensal!$D$23),Monitoramento!$B17,0)))</f>
        <v>0</v>
      </c>
      <c r="P18" s="3">
        <f>IF(O18&gt;0, O18*'Base Salarial'!$E18, 0)</f>
        <v>0</v>
      </c>
      <c r="Q18" s="12">
        <f>IF(Mensal!Q$2&lt;=Mensal!$B$23,Diagnostico!$B17, IF(Mensal!Q$2&lt;=(Mensal!$B$23+Mensal!$C$23),Execução!$B17, IF(Mensal!Q$2&lt;=(Mensal!$B$23+Mensal!$C$23+Mensal!$D$23),Monitoramento!$B17,0)))</f>
        <v>0</v>
      </c>
      <c r="R18" s="3">
        <f>IF(Q18&gt;0, Q18*'Base Salarial'!$E18, 0)</f>
        <v>0</v>
      </c>
      <c r="S18" s="12">
        <f>IF(Mensal!S$2&lt;=Mensal!$B$23,Diagnostico!$B17, IF(Mensal!S$2&lt;=(Mensal!$B$23+Mensal!$C$23),Execução!$B17, IF(Mensal!S$2&lt;=(Mensal!$B$23+Mensal!$C$23+Mensal!$D$23),Monitoramento!$B17,0)))</f>
        <v>0</v>
      </c>
      <c r="T18" s="3">
        <f>IF(S18&gt;0, S18*'Base Salarial'!$E18, 0)</f>
        <v>0</v>
      </c>
      <c r="U18" s="12">
        <f>IF(Mensal!U$2&lt;=Mensal!$B$23,Diagnostico!$B17, IF(Mensal!U$2&lt;=(Mensal!$B$23+Mensal!$C$23),Execução!$B17, IF(Mensal!U$2&lt;=(Mensal!$B$23+Mensal!$C$23+Mensal!$D$23),Monitoramento!$B17,0)))</f>
        <v>0</v>
      </c>
      <c r="V18" s="3">
        <f>IF(U18&gt;0, U18*'Base Salarial'!$E18, 0)</f>
        <v>0</v>
      </c>
      <c r="W18" s="12">
        <f>IF(Mensal!W$2&lt;=Mensal!$B$23,Diagnostico!$B17, IF(Mensal!W$2&lt;=(Mensal!$B$23+Mensal!$C$23),Execução!$B17, IF(Mensal!W$2&lt;=(Mensal!$B$23+Mensal!$C$23+Mensal!$D$23),Monitoramento!$B17,0)))</f>
        <v>0</v>
      </c>
      <c r="X18" s="3">
        <f>IF(W18&gt;0, W18*'Base Salarial'!$E18, 0)</f>
        <v>0</v>
      </c>
      <c r="Y18" s="12">
        <f>IF(Mensal!Y$2&lt;=Mensal!$B$23,Diagnostico!$B17, IF(Mensal!Y$2&lt;=(Mensal!$B$23+Mensal!$C$23),Execução!$B17, IF(Mensal!Y$2&lt;=(Mensal!$B$23+Mensal!$C$23+Mensal!$D$23),Monitoramento!$B17,0)))</f>
        <v>0</v>
      </c>
      <c r="Z18" s="3">
        <f>IF(Y18&gt;0, Y18*'Base Salarial'!$E18, 0)</f>
        <v>0</v>
      </c>
      <c r="AA18" s="12">
        <f>IF(Mensal!AA$2&lt;=Mensal!$B$23,Diagnostico!$B17, IF(Mensal!AA$2&lt;=(Mensal!$B$23+Mensal!$C$23),Execução!$B17, IF(Mensal!AA$2&lt;=(Mensal!$B$23+Mensal!$C$23+Mensal!$D$23),Monitoramento!$B17,0)))</f>
        <v>0</v>
      </c>
      <c r="AB18" s="3">
        <f>IF(AA18&gt;0, AA18*'Base Salarial'!$E18, 0)</f>
        <v>0</v>
      </c>
      <c r="AC18" s="12">
        <f>IF(Mensal!AC$2&lt;=Mensal!$B$23,Diagnostico!$B17, IF(Mensal!AC$2&lt;=(Mensal!$B$23+Mensal!$C$23),Execução!$B17, IF(Mensal!AC$2&lt;=(Mensal!$B$23+Mensal!$C$23+Mensal!$D$23),Monitoramento!$B17,0)))</f>
        <v>0</v>
      </c>
      <c r="AD18" s="22">
        <f>IF(AC18&gt;0, AC18*'Base Salarial'!$E18, 0)</f>
        <v>0</v>
      </c>
      <c r="AE18" s="12">
        <f>IF(Mensal!AE$2&lt;=Mensal!$B$23,Diagnostico!$B17, IF(Mensal!AE$2&lt;=(Mensal!$B$23+Mensal!$C$23),Execução!$B17, IF(Mensal!AE$2&lt;=(Mensal!$B$23+Mensal!$C$23+Mensal!$D$23),Monitoramento!$B17,0)))</f>
        <v>0</v>
      </c>
      <c r="AF18" s="3">
        <f>IF(AE18&gt;0, AE18*'Base Salarial'!$E18, 0)</f>
        <v>0</v>
      </c>
      <c r="AG18" s="12">
        <f>IF(Mensal!AG$2&lt;=Mensal!$B$23,Diagnostico!$B17, IF(Mensal!AG$2&lt;=(Mensal!$B$23+Mensal!$C$23),Execução!$B17, IF(Mensal!AG$2&lt;=(Mensal!$B$23+Mensal!$C$23+Mensal!$D$23),Monitoramento!$B17,0)))</f>
        <v>0</v>
      </c>
      <c r="AH18" s="3">
        <f>IF(AG18&gt;0, AG18*'Base Salarial'!$E18, 0)</f>
        <v>0</v>
      </c>
      <c r="AI18" s="12">
        <f>IF(Mensal!AI$2&lt;=Mensal!$B$23,Diagnostico!$B17, IF(Mensal!AI$2&lt;=(Mensal!$B$23+Mensal!$C$23),Execução!$B17, IF(Mensal!AI$2&lt;=(Mensal!$B$23+Mensal!$C$23+Mensal!$D$23),Monitoramento!$B17,0)))</f>
        <v>0</v>
      </c>
      <c r="AJ18" s="3">
        <f>IF(AI18&gt;0, AI18*'Base Salarial'!$E18, 0)</f>
        <v>0</v>
      </c>
      <c r="AK18" s="12">
        <f>IF(Mensal!AK$2&lt;=Mensal!$B$23,Diagnostico!$B17, IF(Mensal!AK$2&lt;=(Mensal!$B$23+Mensal!$C$23),Execução!$B17, IF(Mensal!AK$2&lt;=(Mensal!$B$23+Mensal!$C$23+Mensal!$D$23),Monitoramento!$B17,0)))</f>
        <v>0</v>
      </c>
      <c r="AL18" s="3">
        <f>IF(AK18&gt;0, AK18*'Base Salarial'!$E18, 0)</f>
        <v>0</v>
      </c>
      <c r="AM18" s="12">
        <f>IF(Mensal!AM$2&lt;=Mensal!$B$23,Diagnostico!$B17, IF(Mensal!AM$2&lt;=(Mensal!$B$23+Mensal!$C$23),Execução!$B17, IF(Mensal!AM$2&lt;=(Mensal!$B$23+Mensal!$C$23+Mensal!$D$23),Monitoramento!$B17,0)))</f>
        <v>0</v>
      </c>
      <c r="AN18" s="3">
        <f>IF(AM18&gt;0, AM18*'Base Salarial'!$E18, 0)</f>
        <v>0</v>
      </c>
      <c r="AO18" s="12">
        <f>IF(Mensal!AO$2&lt;=Mensal!$B$23,Diagnostico!$B17, IF(Mensal!AO$2&lt;=(Mensal!$B$23+Mensal!$C$23),Execução!$B17, IF(Mensal!AO$2&lt;=(Mensal!$B$23+Mensal!$C$23+Mensal!$D$23),Monitoramento!$B17,0)))</f>
        <v>0</v>
      </c>
      <c r="AP18" s="3">
        <f>IF(AO18&gt;0, AO18*'Base Salarial'!$E18, 0)</f>
        <v>0</v>
      </c>
      <c r="AQ18" s="12">
        <f>IF(Mensal!AQ$2&lt;=Mensal!$B$23,Diagnostico!$B17, IF(Mensal!AQ$2&lt;=(Mensal!$B$23+Mensal!$C$23),Execução!$B17, IF(Mensal!AQ$2&lt;=(Mensal!$B$23+Mensal!$C$23+Mensal!$D$23),Monitoramento!$B17,0)))</f>
        <v>0</v>
      </c>
      <c r="AR18" s="3">
        <f>IF(AQ18&gt;0, AQ18*'Base Salarial'!$E18, 0)</f>
        <v>0</v>
      </c>
      <c r="AS18" s="12">
        <f>IF(Mensal!AS$2&lt;=Mensal!$B$23,Diagnostico!$B17, IF(Mensal!AS$2&lt;=(Mensal!$B$23+Mensal!$C$23),Execução!$B17, IF(Mensal!AS$2&lt;=(Mensal!$B$23+Mensal!$C$23+Mensal!$D$23),Monitoramento!$B17,0)))</f>
        <v>0</v>
      </c>
      <c r="AT18" s="3">
        <f>IF(AS18&gt;0, AS18*'Base Salarial'!$E18, 0)</f>
        <v>0</v>
      </c>
      <c r="AU18" s="12">
        <f>IF(Mensal!AU$2&lt;=Mensal!$B$23,Diagnostico!$B17, IF(Mensal!AU$2&lt;=(Mensal!$B$23+Mensal!$C$23),Execução!$B17, IF(Mensal!AU$2&lt;=(Mensal!$B$23+Mensal!$C$23+Mensal!$D$23),Monitoramento!$B17,0)))</f>
        <v>0</v>
      </c>
      <c r="AV18" s="3">
        <f>IF(AU18&gt;0, AU18*'Base Salarial'!$E18, 0)</f>
        <v>0</v>
      </c>
      <c r="AW18" s="12">
        <f>IF(Mensal!AW$2&lt;=Mensal!$B$23,Diagnostico!$B17, IF(Mensal!AW$2&lt;=(Mensal!$B$23+Mensal!$C$23),Execução!$B17, IF(Mensal!AW$2&lt;=(Mensal!$B$23+Mensal!$C$23+Mensal!$D$23),Monitoramento!$B17,0)))</f>
        <v>0</v>
      </c>
      <c r="AX18" s="3">
        <f>IF(AW18&gt;0, AW18*'Base Salarial'!$E18, 0)</f>
        <v>0</v>
      </c>
      <c r="AY18" s="12">
        <f>IF(Mensal!AY$2&lt;=Mensal!$B$23,Diagnostico!$B17, IF(Mensal!AY$2&lt;=(Mensal!$B$23+Mensal!$C$23),Execução!$B17, IF(Mensal!AY$2&lt;=(Mensal!$B$23+Mensal!$C$23+Mensal!$D$23),Monitoramento!$B17,0)))</f>
        <v>0</v>
      </c>
      <c r="AZ18" s="3">
        <f>IF(AY18&gt;0, AY18*'Base Salarial'!$E18, 0)</f>
        <v>0</v>
      </c>
      <c r="BA18" s="12">
        <f>IF(Mensal!BA$2&lt;=Mensal!$B$23,Diagnostico!$B17, IF(Mensal!BA$2&lt;=(Mensal!$B$23+Mensal!$C$23),Execução!$B17, IF(Mensal!BA$2&lt;=(Mensal!$B$23+Mensal!$C$23+Mensal!$D$23),Monitoramento!$B17,0)))</f>
        <v>0</v>
      </c>
      <c r="BB18" s="3">
        <f>IF(BA18&gt;0, BA18*'Base Salarial'!$E18, 0)</f>
        <v>0</v>
      </c>
      <c r="BC18" s="12">
        <f>IF(Mensal!BC$2&lt;=Mensal!$B$23,Diagnostico!$B17, IF(Mensal!BC$2&lt;=(Mensal!$B$23+Mensal!$C$23),Execução!$B17, IF(Mensal!BC$2&lt;=(Mensal!$B$23+Mensal!$C$23+Mensal!$D$23),Monitoramento!$B17,0)))</f>
        <v>0</v>
      </c>
      <c r="BD18" s="3">
        <f>IF(BC18&gt;0, BC18*'Base Salarial'!$E18, 0)</f>
        <v>0</v>
      </c>
      <c r="BE18" s="12">
        <f>IF(Mensal!BE$2&lt;=Mensal!$B$23,Diagnostico!$B17, IF(Mensal!BE$2&lt;=(Mensal!$B$23+Mensal!$C$23),Execução!$B17, IF(Mensal!BE$2&lt;=(Mensal!$B$23+Mensal!$C$23+Mensal!$D$23),Monitoramento!$B17,0)))</f>
        <v>0</v>
      </c>
      <c r="BF18" s="3">
        <f>IF(BE18&gt;0, BE18*'Base Salarial'!$E18, 0)</f>
        <v>0</v>
      </c>
      <c r="BG18" s="12">
        <f>IF(Mensal!BG$2&lt;=Mensal!$B$23,Diagnostico!$B17, IF(Mensal!BG$2&lt;=(Mensal!$B$23+Mensal!$C$23),Execução!$B17, IF(Mensal!BG$2&lt;=(Mensal!$B$23+Mensal!$C$23+Mensal!$D$23),Monitoramento!$B17,0)))</f>
        <v>0</v>
      </c>
      <c r="BH18" s="3">
        <f>IF(BG18&gt;0, BG18*'Base Salarial'!$E18, 0)</f>
        <v>0</v>
      </c>
      <c r="BI18" s="12">
        <f>IF(Mensal!BI$2&lt;=Mensal!$B$23,Diagnostico!$B17, IF(Mensal!BI$2&lt;=(Mensal!$B$23+Mensal!$C$23),Execução!$B17, IF(Mensal!BI$2&lt;=(Mensal!$B$23+Mensal!$C$23+Mensal!$D$23),Monitoramento!$B17,0)))</f>
        <v>0</v>
      </c>
      <c r="BJ18" s="3">
        <f>IF(BI18&gt;0, BI18*'Base Salarial'!$E18, 0)</f>
        <v>0</v>
      </c>
      <c r="BK18" s="12">
        <f>IF(Mensal!BK$2&lt;=Mensal!$B$23,Diagnostico!$B17, IF(Mensal!BK$2&lt;=(Mensal!$B$23+Mensal!$C$23),Execução!$B17, IF(Mensal!BK$2&lt;=(Mensal!$B$23+Mensal!$C$23+Mensal!$D$23),Monitoramento!$B17,0)))</f>
        <v>0</v>
      </c>
      <c r="BL18" s="3">
        <f>IF(BK18&gt;0, BK18*'Base Salarial'!$E18, 0)</f>
        <v>0</v>
      </c>
      <c r="BM18" s="12">
        <f>IF(Mensal!BM$2&lt;=Mensal!$B$23,Diagnostico!$B17, IF(Mensal!BM$2&lt;=(Mensal!$B$23+Mensal!$C$23),Execução!$B17, IF(Mensal!BM$2&lt;=(Mensal!$B$23+Mensal!$C$23+Mensal!$D$23),Monitoramento!$B17,0)))</f>
        <v>0</v>
      </c>
      <c r="BN18" s="3">
        <f>IF(BM18&gt;0, BM18*'Base Salarial'!$E18, 0)</f>
        <v>0</v>
      </c>
      <c r="BO18" s="12">
        <f>IF(Mensal!BO$2&lt;=Mensal!$B$23,Diagnostico!$B17, IF(Mensal!BO$2&lt;=(Mensal!$B$23+Mensal!$C$23),Execução!$B17, IF(Mensal!BO$2&lt;=(Mensal!$B$23+Mensal!$C$23+Mensal!$D$23),Monitoramento!$B17,0)))</f>
        <v>0</v>
      </c>
      <c r="BP18" s="3">
        <f>IF(BO18&gt;0, BO18*'Base Salarial'!$E18, 0)</f>
        <v>0</v>
      </c>
      <c r="BQ18" s="12">
        <f>IF(Mensal!BQ$2&lt;=Mensal!$B$23,Diagnostico!$B17, IF(Mensal!BQ$2&lt;=(Mensal!$B$23+Mensal!$C$23),Execução!$B17, IF(Mensal!BQ$2&lt;=(Mensal!$B$23+Mensal!$C$23+Mensal!$D$23),Monitoramento!$B17,0)))</f>
        <v>0</v>
      </c>
      <c r="BR18" s="3">
        <f>IF(BQ18&gt;0, BQ18*'Base Salarial'!$E18, 0)</f>
        <v>0</v>
      </c>
      <c r="BS18" s="12">
        <f>IF(Mensal!BS$2&lt;=Mensal!$B$23,Diagnostico!$B17, IF(Mensal!BS$2&lt;=(Mensal!$B$23+Mensal!$C$23),Execução!$B17, IF(Mensal!BS$2&lt;=(Mensal!$B$23+Mensal!$C$23+Mensal!$D$23),Monitoramento!$B17,0)))</f>
        <v>0</v>
      </c>
      <c r="BT18" s="3">
        <f>IF(BS18&gt;0, BS18*'Base Salarial'!$E18, 0)</f>
        <v>0</v>
      </c>
      <c r="BU18" s="12">
        <f>IF(Mensal!BU$2&lt;=Mensal!$B$23,Diagnostico!$B17, IF(Mensal!BU$2&lt;=(Mensal!$B$23+Mensal!$C$23),Execução!$B17, IF(Mensal!BU$2&lt;=(Mensal!$B$23+Mensal!$C$23+Mensal!$D$23),Monitoramento!$B17,0)))</f>
        <v>0</v>
      </c>
      <c r="BV18" s="3">
        <f>IF(BU18&gt;0, BU18*'Base Salarial'!$E18, 0)</f>
        <v>0</v>
      </c>
      <c r="BW18" s="12">
        <f>IF(Mensal!BW$2&lt;=Mensal!$B$23,Diagnostico!$B17, IF(Mensal!BW$2&lt;=(Mensal!$B$23+Mensal!$C$23),Execução!$B17, IF(Mensal!BW$2&lt;=(Mensal!$B$23+Mensal!$C$23+Mensal!$D$23),Monitoramento!$B17,0)))</f>
        <v>0</v>
      </c>
      <c r="BX18" s="3">
        <f>IF(BW18&gt;0, BW18*'Base Salarial'!$E18, 0)</f>
        <v>0</v>
      </c>
      <c r="BY18" s="12">
        <f>IF(Mensal!BY$2&lt;=Mensal!$B$23,Diagnostico!$B17, IF(Mensal!BY$2&lt;=(Mensal!$B$23+Mensal!$C$23),Execução!$B17, IF(Mensal!BY$2&lt;=(Mensal!$B$23+Mensal!$C$23+Mensal!$D$23),Monitoramento!$B17,0)))</f>
        <v>0</v>
      </c>
      <c r="BZ18" s="3">
        <f>IF(BY18&gt;0, BY18*'Base Salarial'!$E18, 0)</f>
        <v>0</v>
      </c>
      <c r="CA18" s="12">
        <f>IF(Mensal!CA$2&lt;=Mensal!$B$23,Diagnostico!$B17, IF(Mensal!CA$2&lt;=(Mensal!$B$23+Mensal!$C$23),Execução!$B17, IF(Mensal!CA$2&lt;=(Mensal!$B$23+Mensal!$C$23+Mensal!$D$23),Monitoramento!$B17,0)))</f>
        <v>0</v>
      </c>
      <c r="CB18" s="3">
        <f>IF(CA18&gt;0, CA18*'Base Salarial'!$E18, 0)</f>
        <v>0</v>
      </c>
      <c r="CC18" s="12">
        <f>IF(Mensal!CC$2&lt;=Mensal!$B$23,Diagnostico!$B17, IF(Mensal!CC$2&lt;=(Mensal!$B$23+Mensal!$C$23),Execução!$B17, IF(Mensal!CC$2&lt;=(Mensal!$B$23+Mensal!$C$23+Mensal!$D$23),Monitoramento!$B17,0)))</f>
        <v>0</v>
      </c>
      <c r="CD18" s="3">
        <f>IF(CC18&gt;0, CC18*'Base Salarial'!$E18, 0)</f>
        <v>0</v>
      </c>
      <c r="CE18" s="12">
        <f>IF(Mensal!CE$2&lt;=Mensal!$B$23,Diagnostico!$B17, IF(Mensal!CE$2&lt;=(Mensal!$B$23+Mensal!$C$23),Execução!$B17, IF(Mensal!CE$2&lt;=(Mensal!$B$23+Mensal!$C$23+Mensal!$D$23),Monitoramento!$B17,0)))</f>
        <v>0</v>
      </c>
      <c r="CF18" s="3">
        <f>IF(CE18&gt;0, CE18*'Base Salarial'!$E18, 0)</f>
        <v>0</v>
      </c>
      <c r="CG18" s="12">
        <f>IF(Mensal!CG$2&lt;=Mensal!$B$23,Diagnostico!$B17, IF(Mensal!CG$2&lt;=(Mensal!$B$23+Mensal!$C$23),Execução!$B17, IF(Mensal!CG$2&lt;=(Mensal!$B$23+Mensal!$C$23+Mensal!$D$23),Monitoramento!$B17,0)))</f>
        <v>0</v>
      </c>
      <c r="CH18" s="3">
        <f>IF(CG18&gt;0, CG18*'Base Salarial'!$E18, 0)</f>
        <v>0</v>
      </c>
      <c r="CI18" s="12">
        <f>IF(Mensal!CI$2&lt;=Mensal!$B$23,Diagnostico!$B17, IF(Mensal!CI$2&lt;=(Mensal!$B$23+Mensal!$C$23),Execução!$B17, IF(Mensal!CI$2&lt;=(Mensal!$B$23+Mensal!$C$23+Mensal!$D$23),Monitoramento!$B17,0)))</f>
        <v>0</v>
      </c>
      <c r="CJ18" s="3">
        <f>IF(CI18&gt;0, CI18*'Base Salarial'!$E18, 0)</f>
        <v>0</v>
      </c>
      <c r="CK18" s="12">
        <f>IF(Mensal!CK$2&lt;=Mensal!$B$23,Diagnostico!$B17, IF(Mensal!CK$2&lt;=(Mensal!$B$23+Mensal!$C$23),Execução!$B17, IF(Mensal!CK$2&lt;=(Mensal!$B$23+Mensal!$C$23+Mensal!$D$23),Monitoramento!$B17,0)))</f>
        <v>0</v>
      </c>
      <c r="CL18" s="3">
        <f>IF(CK18&gt;0, CK18*'Base Salarial'!$E18, 0)</f>
        <v>0</v>
      </c>
      <c r="CM18" s="12">
        <f>IF(Mensal!CM$2&lt;=Mensal!$B$23,Diagnostico!$B17, IF(Mensal!CM$2&lt;=(Mensal!$B$23+Mensal!$C$23),Execução!$B17, IF(Mensal!CM$2&lt;=(Mensal!$B$23+Mensal!$C$23+Mensal!$D$23),Monitoramento!$B17,0)))</f>
        <v>0</v>
      </c>
      <c r="CN18" s="3">
        <f>IF(CM18&gt;0, CM18*'Base Salarial'!$E18, 0)</f>
        <v>0</v>
      </c>
      <c r="CO18" s="12">
        <f>IF(Mensal!CO$2&lt;=Mensal!$B$23,Diagnostico!$B17, IF(Mensal!CO$2&lt;=(Mensal!$B$23+Mensal!$C$23),Execução!$B17, IF(Mensal!CO$2&lt;=(Mensal!$B$23+Mensal!$C$23+Mensal!$D$23),Monitoramento!$B17,0)))</f>
        <v>0</v>
      </c>
      <c r="CP18" s="3">
        <f>IF(CO18&gt;0, CO18*'Base Salarial'!$E18, 0)</f>
        <v>0</v>
      </c>
      <c r="CQ18" s="12">
        <f>IF(Mensal!CQ$2&lt;=Mensal!$B$23,Diagnostico!$B17, IF(Mensal!CQ$2&lt;=(Mensal!$B$23+Mensal!$C$23),Execução!$B17, IF(Mensal!CQ$2&lt;=(Mensal!$B$23+Mensal!$C$23+Mensal!$D$23),Monitoramento!$B17,0)))</f>
        <v>0</v>
      </c>
      <c r="CR18" s="3">
        <f>IF(CQ18&gt;0, CQ18*'Base Salarial'!$E18, 0)</f>
        <v>0</v>
      </c>
      <c r="CS18" s="12">
        <f>IF(Mensal!CS$2&lt;=Mensal!$B$23,Diagnostico!$B17, IF(Mensal!CS$2&lt;=(Mensal!$B$23+Mensal!$C$23),Execução!$B17, IF(Mensal!CS$2&lt;=(Mensal!$B$23+Mensal!$C$23+Mensal!$D$23),Monitoramento!$B17,0)))</f>
        <v>0</v>
      </c>
      <c r="CT18" s="3">
        <f>IF(CS18&gt;0, CS18*'Base Salarial'!$E18, 0)</f>
        <v>0</v>
      </c>
      <c r="CU18" s="12">
        <f>IF(Mensal!CU$2&lt;=Mensal!$B$23,Diagnostico!$B17, IF(Mensal!CU$2&lt;=(Mensal!$B$23+Mensal!$C$23),Execução!$B17, IF(Mensal!CU$2&lt;=(Mensal!$B$23+Mensal!$C$23+Mensal!$D$23),Monitoramento!$B17,0)))</f>
        <v>0</v>
      </c>
      <c r="CV18" s="3">
        <f>IF(CU18&gt;0, CU18*'Base Salarial'!$E18, 0)</f>
        <v>0</v>
      </c>
      <c r="CW18" s="12">
        <f>IF(Mensal!CW$2&lt;=Mensal!$B$23,Diagnostico!$B17, IF(Mensal!CW$2&lt;=(Mensal!$B$23+Mensal!$C$23),Execução!$B17, IF(Mensal!CW$2&lt;=(Mensal!$B$23+Mensal!$C$23+Mensal!$D$23),Monitoramento!$B17,0)))</f>
        <v>0</v>
      </c>
      <c r="CX18" s="3">
        <f>IF(CW18&gt;0, CW18*'Base Salarial'!$E18, 0)</f>
        <v>0</v>
      </c>
      <c r="CY18" s="12">
        <f>IF(Mensal!CY$2&lt;=Mensal!$B$23,Diagnostico!$B17, IF(Mensal!CY$2&lt;=(Mensal!$B$23+Mensal!$C$23),Execução!$B17, IF(Mensal!CY$2&lt;=(Mensal!$B$23+Mensal!$C$23+Mensal!$D$23),Monitoramento!$B17,0)))</f>
        <v>0</v>
      </c>
      <c r="CZ18" s="3">
        <f>IF(CY18&gt;0, CY18*'Base Salarial'!$E18, 0)</f>
        <v>0</v>
      </c>
      <c r="DA18" s="12">
        <f>IF(Mensal!DA$2&lt;=Mensal!$B$23,Diagnostico!$B17, IF(Mensal!DA$2&lt;=(Mensal!$B$23+Mensal!$C$23),Execução!$B17, IF(Mensal!DA$2&lt;=(Mensal!$B$23+Mensal!$C$23+Mensal!$D$23),Monitoramento!$B17,0)))</f>
        <v>0</v>
      </c>
      <c r="DB18" s="3">
        <f>IF(DA18&gt;0, DA18*'Base Salarial'!$E18, 0)</f>
        <v>0</v>
      </c>
      <c r="DC18" s="12">
        <f>IF(Mensal!DC$2&lt;=Mensal!$B$23,Diagnostico!$B17, IF(Mensal!DC$2&lt;=(Mensal!$B$23+Mensal!$C$23),Execução!$B17, IF(Mensal!DC$2&lt;=(Mensal!$B$23+Mensal!$C$23+Mensal!$D$23),Monitoramento!$B17,0)))</f>
        <v>0</v>
      </c>
      <c r="DD18" s="3">
        <f>IF(DC18&gt;0, DC18*'Base Salarial'!$E18, 0)</f>
        <v>0</v>
      </c>
      <c r="DE18" s="12">
        <f>IF(Mensal!DE$2&lt;=Mensal!$B$23,Diagnostico!$B17, IF(Mensal!DE$2&lt;=(Mensal!$B$23+Mensal!$C$23),Execução!$B17, IF(Mensal!DE$2&lt;=(Mensal!$B$23+Mensal!$C$23+Mensal!$D$23),Monitoramento!$B17,0)))</f>
        <v>0</v>
      </c>
      <c r="DF18" s="3">
        <f>IF(DE18&gt;0, DE18*'Base Salarial'!$E18, 0)</f>
        <v>0</v>
      </c>
      <c r="DG18" s="12">
        <f>IF(Mensal!DG$2&lt;=Mensal!$B$23,Diagnostico!$B17, IF(Mensal!DG$2&lt;=(Mensal!$B$23+Mensal!$C$23),Execução!$B17, IF(Mensal!DG$2&lt;=(Mensal!$B$23+Mensal!$C$23+Mensal!$D$23),Monitoramento!$B17,0)))</f>
        <v>0</v>
      </c>
      <c r="DH18" s="3">
        <f>IF(DG18&gt;0, DG18*'Base Salarial'!$E18, 0)</f>
        <v>0</v>
      </c>
      <c r="DI18" s="12">
        <f>IF(Mensal!DI$2&lt;=Mensal!$B$23,Diagnostico!$B17, IF(Mensal!DI$2&lt;=(Mensal!$B$23+Mensal!$C$23),Execução!$B17, IF(Mensal!DI$2&lt;=(Mensal!$B$23+Mensal!$C$23+Mensal!$D$23),Monitoramento!$B17,0)))</f>
        <v>0</v>
      </c>
      <c r="DJ18" s="3">
        <f>IF(DI18&gt;0, DI18*'Base Salarial'!$E18, 0)</f>
        <v>0</v>
      </c>
      <c r="DK18" s="12">
        <f>IF(Mensal!DK$2&lt;=Mensal!$B$23,Diagnostico!$B17, IF(Mensal!DK$2&lt;=(Mensal!$B$23+Mensal!$C$23),Execução!$B17, IF(Mensal!DK$2&lt;=(Mensal!$B$23+Mensal!$C$23+Mensal!$D$23),Monitoramento!$B17,0)))</f>
        <v>0</v>
      </c>
      <c r="DL18" s="3">
        <f>IF(DK18&gt;0, DK18*'Base Salarial'!$E18, 0)</f>
        <v>0</v>
      </c>
      <c r="DM18" s="12">
        <f>IF(Mensal!DM$2&lt;=Mensal!$B$23,Diagnostico!$B17, IF(Mensal!DM$2&lt;=(Mensal!$B$23+Mensal!$C$23),Execução!$B17, IF(Mensal!DM$2&lt;=(Mensal!$B$23+Mensal!$C$23+Mensal!$D$23),Monitoramento!$B17,0)))</f>
        <v>0</v>
      </c>
      <c r="DN18" s="3">
        <f>IF(DM18&gt;0, DM18*'Base Salarial'!$E18, 0)</f>
        <v>0</v>
      </c>
      <c r="DO18" s="12">
        <f>IF(Mensal!DO$2&lt;=Mensal!$B$23,Diagnostico!$B17, IF(Mensal!DO$2&lt;=(Mensal!$B$23+Mensal!$C$23),Execução!$B17, IF(Mensal!DO$2&lt;=(Mensal!$B$23+Mensal!$C$23+Mensal!$D$23),Monitoramento!$B17,0)))</f>
        <v>0</v>
      </c>
      <c r="DP18" s="3">
        <f>IF(DO18&gt;0, DO18*'Base Salarial'!$E18, 0)</f>
        <v>0</v>
      </c>
      <c r="DQ18" s="12">
        <f>IF(Mensal!DQ$2&lt;=Mensal!$B$23,Diagnostico!$B17, IF(Mensal!DQ$2&lt;=(Mensal!$B$23+Mensal!$C$23),Execução!$B17, IF(Mensal!DQ$2&lt;=(Mensal!$B$23+Mensal!$C$23+Mensal!$D$23),Monitoramento!$B17,0)))</f>
        <v>0</v>
      </c>
      <c r="DR18" s="3">
        <f>IF(DQ18&gt;0, DQ18*'Base Salarial'!$E18, 0)</f>
        <v>0</v>
      </c>
      <c r="DS18" s="12">
        <f>IF(Mensal!DS$2&lt;=Mensal!$B$23,Diagnostico!$B17, IF(Mensal!DS$2&lt;=(Mensal!$B$23+Mensal!$C$23),Execução!$B17, IF(Mensal!DS$2&lt;=(Mensal!$B$23+Mensal!$C$23+Mensal!$D$23),Monitoramento!$B17,0)))</f>
        <v>0</v>
      </c>
      <c r="DT18" s="3">
        <f>IF(DS18&gt;0, DS18*'Base Salarial'!$E18, 0)</f>
        <v>0</v>
      </c>
      <c r="DU18" s="12">
        <f>IF(Mensal!DU$2&lt;=Mensal!$B$23,Diagnostico!$B17, IF(Mensal!DU$2&lt;=(Mensal!$B$23+Mensal!$C$23),Execução!$B17, IF(Mensal!DU$2&lt;=(Mensal!$B$23+Mensal!$C$23+Mensal!$D$23),Monitoramento!$B17,0)))</f>
        <v>0</v>
      </c>
      <c r="DV18" s="22">
        <f>IF(DU18&gt;0, DU18*'Base Salarial'!$E18, 0)</f>
        <v>0</v>
      </c>
    </row>
    <row r="19" spans="1:129">
      <c r="A19" s="556" t="s">
        <v>13</v>
      </c>
      <c r="B19" s="557"/>
      <c r="C19" s="557"/>
      <c r="D19" s="558"/>
      <c r="E19" s="5"/>
      <c r="F19" s="46">
        <f t="shared" si="60"/>
        <v>0</v>
      </c>
      <c r="G19" s="21">
        <f>IF(Mensal!G$2&lt;=Mensal!$B$23,Diagnostico!$B18, IF(Mensal!G$2&lt;=(Mensal!$B$23+Mensal!$C$23),Execução!$B18, IF(Mensal!G$2&lt;=(Mensal!$B$23+Mensal!$C$23+Mensal!$D$23),Monitoramento!$B18,0)))</f>
        <v>0</v>
      </c>
      <c r="H19" s="3">
        <f>IF(G19&gt;0, G19*'Base Salarial'!$E19, 0)</f>
        <v>0</v>
      </c>
      <c r="I19" s="12">
        <f>IF(Mensal!I$2&lt;=Mensal!$B$23,Diagnostico!$B18, IF(Mensal!I$2&lt;=(Mensal!$B$23+Mensal!$C$23),Execução!$B18, IF(Mensal!I$2&lt;=(Mensal!$B$23+Mensal!$C$23+Mensal!$D$23),Monitoramento!$B18,0)))</f>
        <v>0</v>
      </c>
      <c r="J19" s="3">
        <f>IF(I19&gt;0, I19*'Base Salarial'!$E19, 0)</f>
        <v>0</v>
      </c>
      <c r="K19" s="12">
        <f>IF(Mensal!K$2&lt;=Mensal!$B$23,Diagnostico!$B18, IF(Mensal!K$2&lt;=(Mensal!$B$23+Mensal!$C$23),Execução!$B18, IF(Mensal!K$2&lt;=(Mensal!$B$23+Mensal!$C$23+Mensal!$D$23),Monitoramento!$B18,0)))</f>
        <v>0</v>
      </c>
      <c r="L19" s="22">
        <f>IF(K19&gt;0, K19*'Base Salarial'!$E19, 0)</f>
        <v>0</v>
      </c>
      <c r="M19" s="21">
        <f>IF(Mensal!M$2&lt;=Mensal!$B$23,Diagnostico!$B18, IF(Mensal!M$2&lt;=(Mensal!$B$23+Mensal!$C$23),Execução!$B18, IF(Mensal!M$2&lt;=(Mensal!$B$23+Mensal!$C$23+Mensal!$D$23),Monitoramento!$B18,0)))</f>
        <v>0</v>
      </c>
      <c r="N19" s="3">
        <f>IF(M19&gt;0, M19*'Base Salarial'!$E19, 0)</f>
        <v>0</v>
      </c>
      <c r="O19" s="12">
        <f>IF(Mensal!O$2&lt;=Mensal!$B$23,Diagnostico!$B18, IF(Mensal!O$2&lt;=(Mensal!$B$23+Mensal!$C$23),Execução!$B18, IF(Mensal!O$2&lt;=(Mensal!$B$23+Mensal!$C$23+Mensal!$D$23),Monitoramento!$B18,0)))</f>
        <v>0</v>
      </c>
      <c r="P19" s="3">
        <f>IF(O19&gt;0, O19*'Base Salarial'!$E19, 0)</f>
        <v>0</v>
      </c>
      <c r="Q19" s="12">
        <f>IF(Mensal!Q$2&lt;=Mensal!$B$23,Diagnostico!$B18, IF(Mensal!Q$2&lt;=(Mensal!$B$23+Mensal!$C$23),Execução!$B18, IF(Mensal!Q$2&lt;=(Mensal!$B$23+Mensal!$C$23+Mensal!$D$23),Monitoramento!$B18,0)))</f>
        <v>0</v>
      </c>
      <c r="R19" s="3">
        <f>IF(Q19&gt;0, Q19*'Base Salarial'!$E19, 0)</f>
        <v>0</v>
      </c>
      <c r="S19" s="12">
        <f>IF(Mensal!S$2&lt;=Mensal!$B$23,Diagnostico!$B18, IF(Mensal!S$2&lt;=(Mensal!$B$23+Mensal!$C$23),Execução!$B18, IF(Mensal!S$2&lt;=(Mensal!$B$23+Mensal!$C$23+Mensal!$D$23),Monitoramento!$B18,0)))</f>
        <v>0</v>
      </c>
      <c r="T19" s="3">
        <f>IF(S19&gt;0, S19*'Base Salarial'!$E19, 0)</f>
        <v>0</v>
      </c>
      <c r="U19" s="12">
        <f>IF(Mensal!U$2&lt;=Mensal!$B$23,Diagnostico!$B18, IF(Mensal!U$2&lt;=(Mensal!$B$23+Mensal!$C$23),Execução!$B18, IF(Mensal!U$2&lt;=(Mensal!$B$23+Mensal!$C$23+Mensal!$D$23),Monitoramento!$B18,0)))</f>
        <v>0</v>
      </c>
      <c r="V19" s="3">
        <f>IF(U19&gt;0, U19*'Base Salarial'!$E19, 0)</f>
        <v>0</v>
      </c>
      <c r="W19" s="12">
        <f>IF(Mensal!W$2&lt;=Mensal!$B$23,Diagnostico!$B18, IF(Mensal!W$2&lt;=(Mensal!$B$23+Mensal!$C$23),Execução!$B18, IF(Mensal!W$2&lt;=(Mensal!$B$23+Mensal!$C$23+Mensal!$D$23),Monitoramento!$B18,0)))</f>
        <v>0</v>
      </c>
      <c r="X19" s="3">
        <f>IF(W19&gt;0, W19*'Base Salarial'!$E19, 0)</f>
        <v>0</v>
      </c>
      <c r="Y19" s="12">
        <f>IF(Mensal!Y$2&lt;=Mensal!$B$23,Diagnostico!$B18, IF(Mensal!Y$2&lt;=(Mensal!$B$23+Mensal!$C$23),Execução!$B18, IF(Mensal!Y$2&lt;=(Mensal!$B$23+Mensal!$C$23+Mensal!$D$23),Monitoramento!$B18,0)))</f>
        <v>0</v>
      </c>
      <c r="Z19" s="3">
        <f>IF(Y19&gt;0, Y19*'Base Salarial'!$E19, 0)</f>
        <v>0</v>
      </c>
      <c r="AA19" s="12">
        <f>IF(Mensal!AA$2&lt;=Mensal!$B$23,Diagnostico!$B18, IF(Mensal!AA$2&lt;=(Mensal!$B$23+Mensal!$C$23),Execução!$B18, IF(Mensal!AA$2&lt;=(Mensal!$B$23+Mensal!$C$23+Mensal!$D$23),Monitoramento!$B18,0)))</f>
        <v>0</v>
      </c>
      <c r="AB19" s="3">
        <f>IF(AA19&gt;0, AA19*'Base Salarial'!$E19, 0)</f>
        <v>0</v>
      </c>
      <c r="AC19" s="12">
        <f>IF(Mensal!AC$2&lt;=Mensal!$B$23,Diagnostico!$B18, IF(Mensal!AC$2&lt;=(Mensal!$B$23+Mensal!$C$23),Execução!$B18, IF(Mensal!AC$2&lt;=(Mensal!$B$23+Mensal!$C$23+Mensal!$D$23),Monitoramento!$B18,0)))</f>
        <v>0</v>
      </c>
      <c r="AD19" s="22">
        <f>IF(AC19&gt;0, AC19*'Base Salarial'!$E19, 0)</f>
        <v>0</v>
      </c>
      <c r="AE19" s="12">
        <f>IF(Mensal!AE$2&lt;=Mensal!$B$23,Diagnostico!$B18, IF(Mensal!AE$2&lt;=(Mensal!$B$23+Mensal!$C$23),Execução!$B18, IF(Mensal!AE$2&lt;=(Mensal!$B$23+Mensal!$C$23+Mensal!$D$23),Monitoramento!$B18,0)))</f>
        <v>0</v>
      </c>
      <c r="AF19" s="3">
        <f>IF(AE19&gt;0, AE19*'Base Salarial'!$E19, 0)</f>
        <v>0</v>
      </c>
      <c r="AG19" s="12">
        <f>IF(Mensal!AG$2&lt;=Mensal!$B$23,Diagnostico!$B18, IF(Mensal!AG$2&lt;=(Mensal!$B$23+Mensal!$C$23),Execução!$B18, IF(Mensal!AG$2&lt;=(Mensal!$B$23+Mensal!$C$23+Mensal!$D$23),Monitoramento!$B18,0)))</f>
        <v>0</v>
      </c>
      <c r="AH19" s="3">
        <f>IF(AG19&gt;0, AG19*'Base Salarial'!$E19, 0)</f>
        <v>0</v>
      </c>
      <c r="AI19" s="12">
        <f>IF(Mensal!AI$2&lt;=Mensal!$B$23,Diagnostico!$B18, IF(Mensal!AI$2&lt;=(Mensal!$B$23+Mensal!$C$23),Execução!$B18, IF(Mensal!AI$2&lt;=(Mensal!$B$23+Mensal!$C$23+Mensal!$D$23),Monitoramento!$B18,0)))</f>
        <v>0</v>
      </c>
      <c r="AJ19" s="3">
        <f>IF(AI19&gt;0, AI19*'Base Salarial'!$E19, 0)</f>
        <v>0</v>
      </c>
      <c r="AK19" s="12">
        <f>IF(Mensal!AK$2&lt;=Mensal!$B$23,Diagnostico!$B18, IF(Mensal!AK$2&lt;=(Mensal!$B$23+Mensal!$C$23),Execução!$B18, IF(Mensal!AK$2&lt;=(Mensal!$B$23+Mensal!$C$23+Mensal!$D$23),Monitoramento!$B18,0)))</f>
        <v>0</v>
      </c>
      <c r="AL19" s="3">
        <f>IF(AK19&gt;0, AK19*'Base Salarial'!$E19, 0)</f>
        <v>0</v>
      </c>
      <c r="AM19" s="12">
        <f>IF(Mensal!AM$2&lt;=Mensal!$B$23,Diagnostico!$B18, IF(Mensal!AM$2&lt;=(Mensal!$B$23+Mensal!$C$23),Execução!$B18, IF(Mensal!AM$2&lt;=(Mensal!$B$23+Mensal!$C$23+Mensal!$D$23),Monitoramento!$B18,0)))</f>
        <v>0</v>
      </c>
      <c r="AN19" s="3">
        <f>IF(AM19&gt;0, AM19*'Base Salarial'!$E19, 0)</f>
        <v>0</v>
      </c>
      <c r="AO19" s="12">
        <f>IF(Mensal!AO$2&lt;=Mensal!$B$23,Diagnostico!$B18, IF(Mensal!AO$2&lt;=(Mensal!$B$23+Mensal!$C$23),Execução!$B18, IF(Mensal!AO$2&lt;=(Mensal!$B$23+Mensal!$C$23+Mensal!$D$23),Monitoramento!$B18,0)))</f>
        <v>0</v>
      </c>
      <c r="AP19" s="3">
        <f>IF(AO19&gt;0, AO19*'Base Salarial'!$E19, 0)</f>
        <v>0</v>
      </c>
      <c r="AQ19" s="12">
        <f>IF(Mensal!AQ$2&lt;=Mensal!$B$23,Diagnostico!$B18, IF(Mensal!AQ$2&lt;=(Mensal!$B$23+Mensal!$C$23),Execução!$B18, IF(Mensal!AQ$2&lt;=(Mensal!$B$23+Mensal!$C$23+Mensal!$D$23),Monitoramento!$B18,0)))</f>
        <v>0</v>
      </c>
      <c r="AR19" s="3">
        <f>IF(AQ19&gt;0, AQ19*'Base Salarial'!$E19, 0)</f>
        <v>0</v>
      </c>
      <c r="AS19" s="12">
        <f>IF(Mensal!AS$2&lt;=Mensal!$B$23,Diagnostico!$B18, IF(Mensal!AS$2&lt;=(Mensal!$B$23+Mensal!$C$23),Execução!$B18, IF(Mensal!AS$2&lt;=(Mensal!$B$23+Mensal!$C$23+Mensal!$D$23),Monitoramento!$B18,0)))</f>
        <v>0</v>
      </c>
      <c r="AT19" s="3">
        <f>IF(AS19&gt;0, AS19*'Base Salarial'!$E19, 0)</f>
        <v>0</v>
      </c>
      <c r="AU19" s="12">
        <f>IF(Mensal!AU$2&lt;=Mensal!$B$23,Diagnostico!$B18, IF(Mensal!AU$2&lt;=(Mensal!$B$23+Mensal!$C$23),Execução!$B18, IF(Mensal!AU$2&lt;=(Mensal!$B$23+Mensal!$C$23+Mensal!$D$23),Monitoramento!$B18,0)))</f>
        <v>0</v>
      </c>
      <c r="AV19" s="3">
        <f>IF(AU19&gt;0, AU19*'Base Salarial'!$E19, 0)</f>
        <v>0</v>
      </c>
      <c r="AW19" s="12">
        <f>IF(Mensal!AW$2&lt;=Mensal!$B$23,Diagnostico!$B18, IF(Mensal!AW$2&lt;=(Mensal!$B$23+Mensal!$C$23),Execução!$B18, IF(Mensal!AW$2&lt;=(Mensal!$B$23+Mensal!$C$23+Mensal!$D$23),Monitoramento!$B18,0)))</f>
        <v>0</v>
      </c>
      <c r="AX19" s="3">
        <f>IF(AW19&gt;0, AW19*'Base Salarial'!$E19, 0)</f>
        <v>0</v>
      </c>
      <c r="AY19" s="12">
        <f>IF(Mensal!AY$2&lt;=Mensal!$B$23,Diagnostico!$B18, IF(Mensal!AY$2&lt;=(Mensal!$B$23+Mensal!$C$23),Execução!$B18, IF(Mensal!AY$2&lt;=(Mensal!$B$23+Mensal!$C$23+Mensal!$D$23),Monitoramento!$B18,0)))</f>
        <v>0</v>
      </c>
      <c r="AZ19" s="3">
        <f>IF(AY19&gt;0, AY19*'Base Salarial'!$E19, 0)</f>
        <v>0</v>
      </c>
      <c r="BA19" s="12">
        <f>IF(Mensal!BA$2&lt;=Mensal!$B$23,Diagnostico!$B18, IF(Mensal!BA$2&lt;=(Mensal!$B$23+Mensal!$C$23),Execução!$B18, IF(Mensal!BA$2&lt;=(Mensal!$B$23+Mensal!$C$23+Mensal!$D$23),Monitoramento!$B18,0)))</f>
        <v>0</v>
      </c>
      <c r="BB19" s="3">
        <f>IF(BA19&gt;0, BA19*'Base Salarial'!$E19, 0)</f>
        <v>0</v>
      </c>
      <c r="BC19" s="12">
        <f>IF(Mensal!BC$2&lt;=Mensal!$B$23,Diagnostico!$B18, IF(Mensal!BC$2&lt;=(Mensal!$B$23+Mensal!$C$23),Execução!$B18, IF(Mensal!BC$2&lt;=(Mensal!$B$23+Mensal!$C$23+Mensal!$D$23),Monitoramento!$B18,0)))</f>
        <v>0</v>
      </c>
      <c r="BD19" s="3">
        <f>IF(BC19&gt;0, BC19*'Base Salarial'!$E19, 0)</f>
        <v>0</v>
      </c>
      <c r="BE19" s="12">
        <f>IF(Mensal!BE$2&lt;=Mensal!$B$23,Diagnostico!$B18, IF(Mensal!BE$2&lt;=(Mensal!$B$23+Mensal!$C$23),Execução!$B18, IF(Mensal!BE$2&lt;=(Mensal!$B$23+Mensal!$C$23+Mensal!$D$23),Monitoramento!$B18,0)))</f>
        <v>0</v>
      </c>
      <c r="BF19" s="3">
        <f>IF(BE19&gt;0, BE19*'Base Salarial'!$E19, 0)</f>
        <v>0</v>
      </c>
      <c r="BG19" s="12">
        <f>IF(Mensal!BG$2&lt;=Mensal!$B$23,Diagnostico!$B18, IF(Mensal!BG$2&lt;=(Mensal!$B$23+Mensal!$C$23),Execução!$B18, IF(Mensal!BG$2&lt;=(Mensal!$B$23+Mensal!$C$23+Mensal!$D$23),Monitoramento!$B18,0)))</f>
        <v>0</v>
      </c>
      <c r="BH19" s="3">
        <f>IF(BG19&gt;0, BG19*'Base Salarial'!$E19, 0)</f>
        <v>0</v>
      </c>
      <c r="BI19" s="12">
        <f>IF(Mensal!BI$2&lt;=Mensal!$B$23,Diagnostico!$B18, IF(Mensal!BI$2&lt;=(Mensal!$B$23+Mensal!$C$23),Execução!$B18, IF(Mensal!BI$2&lt;=(Mensal!$B$23+Mensal!$C$23+Mensal!$D$23),Monitoramento!$B18,0)))</f>
        <v>0</v>
      </c>
      <c r="BJ19" s="3">
        <f>IF(BI19&gt;0, BI19*'Base Salarial'!$E19, 0)</f>
        <v>0</v>
      </c>
      <c r="BK19" s="12">
        <f>IF(Mensal!BK$2&lt;=Mensal!$B$23,Diagnostico!$B18, IF(Mensal!BK$2&lt;=(Mensal!$B$23+Mensal!$C$23),Execução!$B18, IF(Mensal!BK$2&lt;=(Mensal!$B$23+Mensal!$C$23+Mensal!$D$23),Monitoramento!$B18,0)))</f>
        <v>0</v>
      </c>
      <c r="BL19" s="3">
        <f>IF(BK19&gt;0, BK19*'Base Salarial'!$E19, 0)</f>
        <v>0</v>
      </c>
      <c r="BM19" s="12">
        <f>IF(Mensal!BM$2&lt;=Mensal!$B$23,Diagnostico!$B18, IF(Mensal!BM$2&lt;=(Mensal!$B$23+Mensal!$C$23),Execução!$B18, IF(Mensal!BM$2&lt;=(Mensal!$B$23+Mensal!$C$23+Mensal!$D$23),Monitoramento!$B18,0)))</f>
        <v>0</v>
      </c>
      <c r="BN19" s="3">
        <f>IF(BM19&gt;0, BM19*'Base Salarial'!$E19, 0)</f>
        <v>0</v>
      </c>
      <c r="BO19" s="12">
        <f>IF(Mensal!BO$2&lt;=Mensal!$B$23,Diagnostico!$B18, IF(Mensal!BO$2&lt;=(Mensal!$B$23+Mensal!$C$23),Execução!$B18, IF(Mensal!BO$2&lt;=(Mensal!$B$23+Mensal!$C$23+Mensal!$D$23),Monitoramento!$B18,0)))</f>
        <v>0</v>
      </c>
      <c r="BP19" s="3">
        <f>IF(BO19&gt;0, BO19*'Base Salarial'!$E19, 0)</f>
        <v>0</v>
      </c>
      <c r="BQ19" s="12">
        <f>IF(Mensal!BQ$2&lt;=Mensal!$B$23,Diagnostico!$B18, IF(Mensal!BQ$2&lt;=(Mensal!$B$23+Mensal!$C$23),Execução!$B18, IF(Mensal!BQ$2&lt;=(Mensal!$B$23+Mensal!$C$23+Mensal!$D$23),Monitoramento!$B18,0)))</f>
        <v>0</v>
      </c>
      <c r="BR19" s="3">
        <f>IF(BQ19&gt;0, BQ19*'Base Salarial'!$E19, 0)</f>
        <v>0</v>
      </c>
      <c r="BS19" s="12">
        <f>IF(Mensal!BS$2&lt;=Mensal!$B$23,Diagnostico!$B18, IF(Mensal!BS$2&lt;=(Mensal!$B$23+Mensal!$C$23),Execução!$B18, IF(Mensal!BS$2&lt;=(Mensal!$B$23+Mensal!$C$23+Mensal!$D$23),Monitoramento!$B18,0)))</f>
        <v>0</v>
      </c>
      <c r="BT19" s="3">
        <f>IF(BS19&gt;0, BS19*'Base Salarial'!$E19, 0)</f>
        <v>0</v>
      </c>
      <c r="BU19" s="12">
        <f>IF(Mensal!BU$2&lt;=Mensal!$B$23,Diagnostico!$B18, IF(Mensal!BU$2&lt;=(Mensal!$B$23+Mensal!$C$23),Execução!$B18, IF(Mensal!BU$2&lt;=(Mensal!$B$23+Mensal!$C$23+Mensal!$D$23),Monitoramento!$B18,0)))</f>
        <v>0</v>
      </c>
      <c r="BV19" s="3">
        <f>IF(BU19&gt;0, BU19*'Base Salarial'!$E19, 0)</f>
        <v>0</v>
      </c>
      <c r="BW19" s="12">
        <f>IF(Mensal!BW$2&lt;=Mensal!$B$23,Diagnostico!$B18, IF(Mensal!BW$2&lt;=(Mensal!$B$23+Mensal!$C$23),Execução!$B18, IF(Mensal!BW$2&lt;=(Mensal!$B$23+Mensal!$C$23+Mensal!$D$23),Monitoramento!$B18,0)))</f>
        <v>0</v>
      </c>
      <c r="BX19" s="3">
        <f>IF(BW19&gt;0, BW19*'Base Salarial'!$E19, 0)</f>
        <v>0</v>
      </c>
      <c r="BY19" s="12">
        <f>IF(Mensal!BY$2&lt;=Mensal!$B$23,Diagnostico!$B18, IF(Mensal!BY$2&lt;=(Mensal!$B$23+Mensal!$C$23),Execução!$B18, IF(Mensal!BY$2&lt;=(Mensal!$B$23+Mensal!$C$23+Mensal!$D$23),Monitoramento!$B18,0)))</f>
        <v>0</v>
      </c>
      <c r="BZ19" s="3">
        <f>IF(BY19&gt;0, BY19*'Base Salarial'!$E19, 0)</f>
        <v>0</v>
      </c>
      <c r="CA19" s="12">
        <f>IF(Mensal!CA$2&lt;=Mensal!$B$23,Diagnostico!$B18, IF(Mensal!CA$2&lt;=(Mensal!$B$23+Mensal!$C$23),Execução!$B18, IF(Mensal!CA$2&lt;=(Mensal!$B$23+Mensal!$C$23+Mensal!$D$23),Monitoramento!$B18,0)))</f>
        <v>0</v>
      </c>
      <c r="CB19" s="3">
        <f>IF(CA19&gt;0, CA19*'Base Salarial'!$E19, 0)</f>
        <v>0</v>
      </c>
      <c r="CC19" s="12">
        <f>IF(Mensal!CC$2&lt;=Mensal!$B$23,Diagnostico!$B18, IF(Mensal!CC$2&lt;=(Mensal!$B$23+Mensal!$C$23),Execução!$B18, IF(Mensal!CC$2&lt;=(Mensal!$B$23+Mensal!$C$23+Mensal!$D$23),Monitoramento!$B18,0)))</f>
        <v>0</v>
      </c>
      <c r="CD19" s="3">
        <f>IF(CC19&gt;0, CC19*'Base Salarial'!$E19, 0)</f>
        <v>0</v>
      </c>
      <c r="CE19" s="12">
        <f>IF(Mensal!CE$2&lt;=Mensal!$B$23,Diagnostico!$B18, IF(Mensal!CE$2&lt;=(Mensal!$B$23+Mensal!$C$23),Execução!$B18, IF(Mensal!CE$2&lt;=(Mensal!$B$23+Mensal!$C$23+Mensal!$D$23),Monitoramento!$B18,0)))</f>
        <v>0</v>
      </c>
      <c r="CF19" s="3">
        <f>IF(CE19&gt;0, CE19*'Base Salarial'!$E19, 0)</f>
        <v>0</v>
      </c>
      <c r="CG19" s="12">
        <f>IF(Mensal!CG$2&lt;=Mensal!$B$23,Diagnostico!$B18, IF(Mensal!CG$2&lt;=(Mensal!$B$23+Mensal!$C$23),Execução!$B18, IF(Mensal!CG$2&lt;=(Mensal!$B$23+Mensal!$C$23+Mensal!$D$23),Monitoramento!$B18,0)))</f>
        <v>0</v>
      </c>
      <c r="CH19" s="3">
        <f>IF(CG19&gt;0, CG19*'Base Salarial'!$E19, 0)</f>
        <v>0</v>
      </c>
      <c r="CI19" s="12">
        <f>IF(Mensal!CI$2&lt;=Mensal!$B$23,Diagnostico!$B18, IF(Mensal!CI$2&lt;=(Mensal!$B$23+Mensal!$C$23),Execução!$B18, IF(Mensal!CI$2&lt;=(Mensal!$B$23+Mensal!$C$23+Mensal!$D$23),Monitoramento!$B18,0)))</f>
        <v>0</v>
      </c>
      <c r="CJ19" s="3">
        <f>IF(CI19&gt;0, CI19*'Base Salarial'!$E19, 0)</f>
        <v>0</v>
      </c>
      <c r="CK19" s="12">
        <f>IF(Mensal!CK$2&lt;=Mensal!$B$23,Diagnostico!$B18, IF(Mensal!CK$2&lt;=(Mensal!$B$23+Mensal!$C$23),Execução!$B18, IF(Mensal!CK$2&lt;=(Mensal!$B$23+Mensal!$C$23+Mensal!$D$23),Monitoramento!$B18,0)))</f>
        <v>0</v>
      </c>
      <c r="CL19" s="3">
        <f>IF(CK19&gt;0, CK19*'Base Salarial'!$E19, 0)</f>
        <v>0</v>
      </c>
      <c r="CM19" s="12">
        <f>IF(Mensal!CM$2&lt;=Mensal!$B$23,Diagnostico!$B18, IF(Mensal!CM$2&lt;=(Mensal!$B$23+Mensal!$C$23),Execução!$B18, IF(Mensal!CM$2&lt;=(Mensal!$B$23+Mensal!$C$23+Mensal!$D$23),Monitoramento!$B18,0)))</f>
        <v>0</v>
      </c>
      <c r="CN19" s="3">
        <f>IF(CM19&gt;0, CM19*'Base Salarial'!$E19, 0)</f>
        <v>0</v>
      </c>
      <c r="CO19" s="12">
        <f>IF(Mensal!CO$2&lt;=Mensal!$B$23,Diagnostico!$B18, IF(Mensal!CO$2&lt;=(Mensal!$B$23+Mensal!$C$23),Execução!$B18, IF(Mensal!CO$2&lt;=(Mensal!$B$23+Mensal!$C$23+Mensal!$D$23),Monitoramento!$B18,0)))</f>
        <v>0</v>
      </c>
      <c r="CP19" s="3">
        <f>IF(CO19&gt;0, CO19*'Base Salarial'!$E19, 0)</f>
        <v>0</v>
      </c>
      <c r="CQ19" s="12">
        <f>IF(Mensal!CQ$2&lt;=Mensal!$B$23,Diagnostico!$B18, IF(Mensal!CQ$2&lt;=(Mensal!$B$23+Mensal!$C$23),Execução!$B18, IF(Mensal!CQ$2&lt;=(Mensal!$B$23+Mensal!$C$23+Mensal!$D$23),Monitoramento!$B18,0)))</f>
        <v>0</v>
      </c>
      <c r="CR19" s="3">
        <f>IF(CQ19&gt;0, CQ19*'Base Salarial'!$E19, 0)</f>
        <v>0</v>
      </c>
      <c r="CS19" s="12">
        <f>IF(Mensal!CS$2&lt;=Mensal!$B$23,Diagnostico!$B18, IF(Mensal!CS$2&lt;=(Mensal!$B$23+Mensal!$C$23),Execução!$B18, IF(Mensal!CS$2&lt;=(Mensal!$B$23+Mensal!$C$23+Mensal!$D$23),Monitoramento!$B18,0)))</f>
        <v>0</v>
      </c>
      <c r="CT19" s="3">
        <f>IF(CS19&gt;0, CS19*'Base Salarial'!$E19, 0)</f>
        <v>0</v>
      </c>
      <c r="CU19" s="12">
        <f>IF(Mensal!CU$2&lt;=Mensal!$B$23,Diagnostico!$B18, IF(Mensal!CU$2&lt;=(Mensal!$B$23+Mensal!$C$23),Execução!$B18, IF(Mensal!CU$2&lt;=(Mensal!$B$23+Mensal!$C$23+Mensal!$D$23),Monitoramento!$B18,0)))</f>
        <v>0</v>
      </c>
      <c r="CV19" s="3">
        <f>IF(CU19&gt;0, CU19*'Base Salarial'!$E19, 0)</f>
        <v>0</v>
      </c>
      <c r="CW19" s="12">
        <f>IF(Mensal!CW$2&lt;=Mensal!$B$23,Diagnostico!$B18, IF(Mensal!CW$2&lt;=(Mensal!$B$23+Mensal!$C$23),Execução!$B18, IF(Mensal!CW$2&lt;=(Mensal!$B$23+Mensal!$C$23+Mensal!$D$23),Monitoramento!$B18,0)))</f>
        <v>0</v>
      </c>
      <c r="CX19" s="3">
        <f>IF(CW19&gt;0, CW19*'Base Salarial'!$E19, 0)</f>
        <v>0</v>
      </c>
      <c r="CY19" s="12">
        <f>IF(Mensal!CY$2&lt;=Mensal!$B$23,Diagnostico!$B18, IF(Mensal!CY$2&lt;=(Mensal!$B$23+Mensal!$C$23),Execução!$B18, IF(Mensal!CY$2&lt;=(Mensal!$B$23+Mensal!$C$23+Mensal!$D$23),Monitoramento!$B18,0)))</f>
        <v>0</v>
      </c>
      <c r="CZ19" s="3">
        <f>IF(CY19&gt;0, CY19*'Base Salarial'!$E19, 0)</f>
        <v>0</v>
      </c>
      <c r="DA19" s="12">
        <f>IF(Mensal!DA$2&lt;=Mensal!$B$23,Diagnostico!$B18, IF(Mensal!DA$2&lt;=(Mensal!$B$23+Mensal!$C$23),Execução!$B18, IF(Mensal!DA$2&lt;=(Mensal!$B$23+Mensal!$C$23+Mensal!$D$23),Monitoramento!$B18,0)))</f>
        <v>0</v>
      </c>
      <c r="DB19" s="3">
        <f>IF(DA19&gt;0, DA19*'Base Salarial'!$E19, 0)</f>
        <v>0</v>
      </c>
      <c r="DC19" s="12">
        <f>IF(Mensal!DC$2&lt;=Mensal!$B$23,Diagnostico!$B18, IF(Mensal!DC$2&lt;=(Mensal!$B$23+Mensal!$C$23),Execução!$B18, IF(Mensal!DC$2&lt;=(Mensal!$B$23+Mensal!$C$23+Mensal!$D$23),Monitoramento!$B18,0)))</f>
        <v>0</v>
      </c>
      <c r="DD19" s="3">
        <f>IF(DC19&gt;0, DC19*'Base Salarial'!$E19, 0)</f>
        <v>0</v>
      </c>
      <c r="DE19" s="12">
        <f>IF(Mensal!DE$2&lt;=Mensal!$B$23,Diagnostico!$B18, IF(Mensal!DE$2&lt;=(Mensal!$B$23+Mensal!$C$23),Execução!$B18, IF(Mensal!DE$2&lt;=(Mensal!$B$23+Mensal!$C$23+Mensal!$D$23),Monitoramento!$B18,0)))</f>
        <v>0</v>
      </c>
      <c r="DF19" s="3">
        <f>IF(DE19&gt;0, DE19*'Base Salarial'!$E19, 0)</f>
        <v>0</v>
      </c>
      <c r="DG19" s="12">
        <f>IF(Mensal!DG$2&lt;=Mensal!$B$23,Diagnostico!$B18, IF(Mensal!DG$2&lt;=(Mensal!$B$23+Mensal!$C$23),Execução!$B18, IF(Mensal!DG$2&lt;=(Mensal!$B$23+Mensal!$C$23+Mensal!$D$23),Monitoramento!$B18,0)))</f>
        <v>0</v>
      </c>
      <c r="DH19" s="3">
        <f>IF(DG19&gt;0, DG19*'Base Salarial'!$E19, 0)</f>
        <v>0</v>
      </c>
      <c r="DI19" s="12">
        <f>IF(Mensal!DI$2&lt;=Mensal!$B$23,Diagnostico!$B18, IF(Mensal!DI$2&lt;=(Mensal!$B$23+Mensal!$C$23),Execução!$B18, IF(Mensal!DI$2&lt;=(Mensal!$B$23+Mensal!$C$23+Mensal!$D$23),Monitoramento!$B18,0)))</f>
        <v>0</v>
      </c>
      <c r="DJ19" s="3">
        <f>IF(DI19&gt;0, DI19*'Base Salarial'!$E19, 0)</f>
        <v>0</v>
      </c>
      <c r="DK19" s="12">
        <f>IF(Mensal!DK$2&lt;=Mensal!$B$23,Diagnostico!$B18, IF(Mensal!DK$2&lt;=(Mensal!$B$23+Mensal!$C$23),Execução!$B18, IF(Mensal!DK$2&lt;=(Mensal!$B$23+Mensal!$C$23+Mensal!$D$23),Monitoramento!$B18,0)))</f>
        <v>0</v>
      </c>
      <c r="DL19" s="3">
        <f>IF(DK19&gt;0, DK19*'Base Salarial'!$E19, 0)</f>
        <v>0</v>
      </c>
      <c r="DM19" s="12">
        <f>IF(Mensal!DM$2&lt;=Mensal!$B$23,Diagnostico!$B18, IF(Mensal!DM$2&lt;=(Mensal!$B$23+Mensal!$C$23),Execução!$B18, IF(Mensal!DM$2&lt;=(Mensal!$B$23+Mensal!$C$23+Mensal!$D$23),Monitoramento!$B18,0)))</f>
        <v>0</v>
      </c>
      <c r="DN19" s="3">
        <f>IF(DM19&gt;0, DM19*'Base Salarial'!$E19, 0)</f>
        <v>0</v>
      </c>
      <c r="DO19" s="12">
        <f>IF(Mensal!DO$2&lt;=Mensal!$B$23,Diagnostico!$B18, IF(Mensal!DO$2&lt;=(Mensal!$B$23+Mensal!$C$23),Execução!$B18, IF(Mensal!DO$2&lt;=(Mensal!$B$23+Mensal!$C$23+Mensal!$D$23),Monitoramento!$B18,0)))</f>
        <v>0</v>
      </c>
      <c r="DP19" s="3">
        <f>IF(DO19&gt;0, DO19*'Base Salarial'!$E19, 0)</f>
        <v>0</v>
      </c>
      <c r="DQ19" s="12">
        <f>IF(Mensal!DQ$2&lt;=Mensal!$B$23,Diagnostico!$B18, IF(Mensal!DQ$2&lt;=(Mensal!$B$23+Mensal!$C$23),Execução!$B18, IF(Mensal!DQ$2&lt;=(Mensal!$B$23+Mensal!$C$23+Mensal!$D$23),Monitoramento!$B18,0)))</f>
        <v>0</v>
      </c>
      <c r="DR19" s="3">
        <f>IF(DQ19&gt;0, DQ19*'Base Salarial'!$E19, 0)</f>
        <v>0</v>
      </c>
      <c r="DS19" s="12">
        <f>IF(Mensal!DS$2&lt;=Mensal!$B$23,Diagnostico!$B18, IF(Mensal!DS$2&lt;=(Mensal!$B$23+Mensal!$C$23),Execução!$B18, IF(Mensal!DS$2&lt;=(Mensal!$B$23+Mensal!$C$23+Mensal!$D$23),Monitoramento!$B18,0)))</f>
        <v>0</v>
      </c>
      <c r="DT19" s="3">
        <f>IF(DS19&gt;0, DS19*'Base Salarial'!$E19, 0)</f>
        <v>0</v>
      </c>
      <c r="DU19" s="12">
        <f>IF(Mensal!DU$2&lt;=Mensal!$B$23,Diagnostico!$B18, IF(Mensal!DU$2&lt;=(Mensal!$B$23+Mensal!$C$23),Execução!$B18, IF(Mensal!DU$2&lt;=(Mensal!$B$23+Mensal!$C$23+Mensal!$D$23),Monitoramento!$B18,0)))</f>
        <v>0</v>
      </c>
      <c r="DV19" s="22">
        <f>IF(DU19&gt;0, DU19*'Base Salarial'!$E19, 0)</f>
        <v>0</v>
      </c>
    </row>
    <row r="20" spans="1:129">
      <c r="A20" s="556" t="s">
        <v>14</v>
      </c>
      <c r="B20" s="557"/>
      <c r="C20" s="557"/>
      <c r="D20" s="558"/>
      <c r="E20" s="5"/>
      <c r="F20" s="46">
        <f t="shared" si="60"/>
        <v>0</v>
      </c>
      <c r="G20" s="21">
        <f>IF(Mensal!G$2&lt;=Mensal!$B$23,Diagnostico!$B19, IF(Mensal!G$2&lt;=(Mensal!$B$23+Mensal!$C$23),Execução!$B19, IF(Mensal!G$2&lt;=(Mensal!$B$23+Mensal!$C$23+Mensal!$D$23),Monitoramento!$B19,0)))</f>
        <v>0</v>
      </c>
      <c r="H20" s="3">
        <f>IF(G20&gt;0, G20*'Base Salarial'!$E20, 0)</f>
        <v>0</v>
      </c>
      <c r="I20" s="12">
        <f>IF(Mensal!I$2&lt;=Mensal!$B$23,Diagnostico!$B19, IF(Mensal!I$2&lt;=(Mensal!$B$23+Mensal!$C$23),Execução!$B19, IF(Mensal!I$2&lt;=(Mensal!$B$23+Mensal!$C$23+Mensal!$D$23),Monitoramento!$B19,0)))</f>
        <v>0</v>
      </c>
      <c r="J20" s="3">
        <f>IF(I20&gt;0, I20*'Base Salarial'!$E20, 0)</f>
        <v>0</v>
      </c>
      <c r="K20" s="12">
        <f>IF(Mensal!K$2&lt;=Mensal!$B$23,Diagnostico!$B19, IF(Mensal!K$2&lt;=(Mensal!$B$23+Mensal!$C$23),Execução!$B19, IF(Mensal!K$2&lt;=(Mensal!$B$23+Mensal!$C$23+Mensal!$D$23),Monitoramento!$B19,0)))</f>
        <v>0</v>
      </c>
      <c r="L20" s="22">
        <f>IF(K20&gt;0, K20*'Base Salarial'!$E20, 0)</f>
        <v>0</v>
      </c>
      <c r="M20" s="21">
        <f>IF(Mensal!M$2&lt;=Mensal!$B$23,Diagnostico!$B19, IF(Mensal!M$2&lt;=(Mensal!$B$23+Mensal!$C$23),Execução!$B19, IF(Mensal!M$2&lt;=(Mensal!$B$23+Mensal!$C$23+Mensal!$D$23),Monitoramento!$B19,0)))</f>
        <v>0</v>
      </c>
      <c r="N20" s="3">
        <f>IF(M20&gt;0, M20*'Base Salarial'!$E20, 0)</f>
        <v>0</v>
      </c>
      <c r="O20" s="12">
        <f>IF(Mensal!O$2&lt;=Mensal!$B$23,Diagnostico!$B19, IF(Mensal!O$2&lt;=(Mensal!$B$23+Mensal!$C$23),Execução!$B19, IF(Mensal!O$2&lt;=(Mensal!$B$23+Mensal!$C$23+Mensal!$D$23),Monitoramento!$B19,0)))</f>
        <v>0</v>
      </c>
      <c r="P20" s="3">
        <f>IF(O20&gt;0, O20*'Base Salarial'!$E20, 0)</f>
        <v>0</v>
      </c>
      <c r="Q20" s="12">
        <f>IF(Mensal!Q$2&lt;=Mensal!$B$23,Diagnostico!$B19, IF(Mensal!Q$2&lt;=(Mensal!$B$23+Mensal!$C$23),Execução!$B19, IF(Mensal!Q$2&lt;=(Mensal!$B$23+Mensal!$C$23+Mensal!$D$23),Monitoramento!$B19,0)))</f>
        <v>0</v>
      </c>
      <c r="R20" s="3">
        <f>IF(Q20&gt;0, Q20*'Base Salarial'!$E20, 0)</f>
        <v>0</v>
      </c>
      <c r="S20" s="12">
        <f>IF(Mensal!S$2&lt;=Mensal!$B$23,Diagnostico!$B19, IF(Mensal!S$2&lt;=(Mensal!$B$23+Mensal!$C$23),Execução!$B19, IF(Mensal!S$2&lt;=(Mensal!$B$23+Mensal!$C$23+Mensal!$D$23),Monitoramento!$B19,0)))</f>
        <v>0</v>
      </c>
      <c r="T20" s="3">
        <f>IF(S20&gt;0, S20*'Base Salarial'!$E20, 0)</f>
        <v>0</v>
      </c>
      <c r="U20" s="12">
        <f>IF(Mensal!U$2&lt;=Mensal!$B$23,Diagnostico!$B19, IF(Mensal!U$2&lt;=(Mensal!$B$23+Mensal!$C$23),Execução!$B19, IF(Mensal!U$2&lt;=(Mensal!$B$23+Mensal!$C$23+Mensal!$D$23),Monitoramento!$B19,0)))</f>
        <v>0</v>
      </c>
      <c r="V20" s="3">
        <f>IF(U20&gt;0, U20*'Base Salarial'!$E20, 0)</f>
        <v>0</v>
      </c>
      <c r="W20" s="12">
        <f>IF(Mensal!W$2&lt;=Mensal!$B$23,Diagnostico!$B19, IF(Mensal!W$2&lt;=(Mensal!$B$23+Mensal!$C$23),Execução!$B19, IF(Mensal!W$2&lt;=(Mensal!$B$23+Mensal!$C$23+Mensal!$D$23),Monitoramento!$B19,0)))</f>
        <v>0</v>
      </c>
      <c r="X20" s="3">
        <f>IF(W20&gt;0, W20*'Base Salarial'!$E20, 0)</f>
        <v>0</v>
      </c>
      <c r="Y20" s="12">
        <f>IF(Mensal!Y$2&lt;=Mensal!$B$23,Diagnostico!$B19, IF(Mensal!Y$2&lt;=(Mensal!$B$23+Mensal!$C$23),Execução!$B19, IF(Mensal!Y$2&lt;=(Mensal!$B$23+Mensal!$C$23+Mensal!$D$23),Monitoramento!$B19,0)))</f>
        <v>0</v>
      </c>
      <c r="Z20" s="3">
        <f>IF(Y20&gt;0, Y20*'Base Salarial'!$E20, 0)</f>
        <v>0</v>
      </c>
      <c r="AA20" s="12">
        <f>IF(Mensal!AA$2&lt;=Mensal!$B$23,Diagnostico!$B19, IF(Mensal!AA$2&lt;=(Mensal!$B$23+Mensal!$C$23),Execução!$B19, IF(Mensal!AA$2&lt;=(Mensal!$B$23+Mensal!$C$23+Mensal!$D$23),Monitoramento!$B19,0)))</f>
        <v>0</v>
      </c>
      <c r="AB20" s="3">
        <f>IF(AA20&gt;0, AA20*'Base Salarial'!$E20, 0)</f>
        <v>0</v>
      </c>
      <c r="AC20" s="12">
        <f>IF(Mensal!AC$2&lt;=Mensal!$B$23,Diagnostico!$B19, IF(Mensal!AC$2&lt;=(Mensal!$B$23+Mensal!$C$23),Execução!$B19, IF(Mensal!AC$2&lt;=(Mensal!$B$23+Mensal!$C$23+Mensal!$D$23),Monitoramento!$B19,0)))</f>
        <v>0</v>
      </c>
      <c r="AD20" s="22">
        <f>IF(AC20&gt;0, AC20*'Base Salarial'!$E20, 0)</f>
        <v>0</v>
      </c>
      <c r="AE20" s="12">
        <f>IF(Mensal!AE$2&lt;=Mensal!$B$23,Diagnostico!$B19, IF(Mensal!AE$2&lt;=(Mensal!$B$23+Mensal!$C$23),Execução!$B19, IF(Mensal!AE$2&lt;=(Mensal!$B$23+Mensal!$C$23+Mensal!$D$23),Monitoramento!$B19,0)))</f>
        <v>0</v>
      </c>
      <c r="AF20" s="3">
        <f>IF(AE20&gt;0, AE20*'Base Salarial'!$E20, 0)</f>
        <v>0</v>
      </c>
      <c r="AG20" s="12">
        <f>IF(Mensal!AG$2&lt;=Mensal!$B$23,Diagnostico!$B19, IF(Mensal!AG$2&lt;=(Mensal!$B$23+Mensal!$C$23),Execução!$B19, IF(Mensal!AG$2&lt;=(Mensal!$B$23+Mensal!$C$23+Mensal!$D$23),Monitoramento!$B19,0)))</f>
        <v>0</v>
      </c>
      <c r="AH20" s="3">
        <f>IF(AG20&gt;0, AG20*'Base Salarial'!$E20, 0)</f>
        <v>0</v>
      </c>
      <c r="AI20" s="12">
        <f>IF(Mensal!AI$2&lt;=Mensal!$B$23,Diagnostico!$B19, IF(Mensal!AI$2&lt;=(Mensal!$B$23+Mensal!$C$23),Execução!$B19, IF(Mensal!AI$2&lt;=(Mensal!$B$23+Mensal!$C$23+Mensal!$D$23),Monitoramento!$B19,0)))</f>
        <v>0</v>
      </c>
      <c r="AJ20" s="3">
        <f>IF(AI20&gt;0, AI20*'Base Salarial'!$E20, 0)</f>
        <v>0</v>
      </c>
      <c r="AK20" s="12">
        <f>IF(Mensal!AK$2&lt;=Mensal!$B$23,Diagnostico!$B19, IF(Mensal!AK$2&lt;=(Mensal!$B$23+Mensal!$C$23),Execução!$B19, IF(Mensal!AK$2&lt;=(Mensal!$B$23+Mensal!$C$23+Mensal!$D$23),Monitoramento!$B19,0)))</f>
        <v>0</v>
      </c>
      <c r="AL20" s="3">
        <f>IF(AK20&gt;0, AK20*'Base Salarial'!$E20, 0)</f>
        <v>0</v>
      </c>
      <c r="AM20" s="12">
        <f>IF(Mensal!AM$2&lt;=Mensal!$B$23,Diagnostico!$B19, IF(Mensal!AM$2&lt;=(Mensal!$B$23+Mensal!$C$23),Execução!$B19, IF(Mensal!AM$2&lt;=(Mensal!$B$23+Mensal!$C$23+Mensal!$D$23),Monitoramento!$B19,0)))</f>
        <v>0</v>
      </c>
      <c r="AN20" s="3">
        <f>IF(AM20&gt;0, AM20*'Base Salarial'!$E20, 0)</f>
        <v>0</v>
      </c>
      <c r="AO20" s="12">
        <f>IF(Mensal!AO$2&lt;=Mensal!$B$23,Diagnostico!$B19, IF(Mensal!AO$2&lt;=(Mensal!$B$23+Mensal!$C$23),Execução!$B19, IF(Mensal!AO$2&lt;=(Mensal!$B$23+Mensal!$C$23+Mensal!$D$23),Monitoramento!$B19,0)))</f>
        <v>0</v>
      </c>
      <c r="AP20" s="3">
        <f>IF(AO20&gt;0, AO20*'Base Salarial'!$E20, 0)</f>
        <v>0</v>
      </c>
      <c r="AQ20" s="12">
        <f>IF(Mensal!AQ$2&lt;=Mensal!$B$23,Diagnostico!$B19, IF(Mensal!AQ$2&lt;=(Mensal!$B$23+Mensal!$C$23),Execução!$B19, IF(Mensal!AQ$2&lt;=(Mensal!$B$23+Mensal!$C$23+Mensal!$D$23),Monitoramento!$B19,0)))</f>
        <v>0</v>
      </c>
      <c r="AR20" s="3">
        <f>IF(AQ20&gt;0, AQ20*'Base Salarial'!$E20, 0)</f>
        <v>0</v>
      </c>
      <c r="AS20" s="12">
        <f>IF(Mensal!AS$2&lt;=Mensal!$B$23,Diagnostico!$B19, IF(Mensal!AS$2&lt;=(Mensal!$B$23+Mensal!$C$23),Execução!$B19, IF(Mensal!AS$2&lt;=(Mensal!$B$23+Mensal!$C$23+Mensal!$D$23),Monitoramento!$B19,0)))</f>
        <v>0</v>
      </c>
      <c r="AT20" s="3">
        <f>IF(AS20&gt;0, AS20*'Base Salarial'!$E20, 0)</f>
        <v>0</v>
      </c>
      <c r="AU20" s="12">
        <f>IF(Mensal!AU$2&lt;=Mensal!$B$23,Diagnostico!$B19, IF(Mensal!AU$2&lt;=(Mensal!$B$23+Mensal!$C$23),Execução!$B19, IF(Mensal!AU$2&lt;=(Mensal!$B$23+Mensal!$C$23+Mensal!$D$23),Monitoramento!$B19,0)))</f>
        <v>0</v>
      </c>
      <c r="AV20" s="3">
        <f>IF(AU20&gt;0, AU20*'Base Salarial'!$E20, 0)</f>
        <v>0</v>
      </c>
      <c r="AW20" s="12">
        <f>IF(Mensal!AW$2&lt;=Mensal!$B$23,Diagnostico!$B19, IF(Mensal!AW$2&lt;=(Mensal!$B$23+Mensal!$C$23),Execução!$B19, IF(Mensal!AW$2&lt;=(Mensal!$B$23+Mensal!$C$23+Mensal!$D$23),Monitoramento!$B19,0)))</f>
        <v>0</v>
      </c>
      <c r="AX20" s="3">
        <f>IF(AW20&gt;0, AW20*'Base Salarial'!$E20, 0)</f>
        <v>0</v>
      </c>
      <c r="AY20" s="12">
        <f>IF(Mensal!AY$2&lt;=Mensal!$B$23,Diagnostico!$B19, IF(Mensal!AY$2&lt;=(Mensal!$B$23+Mensal!$C$23),Execução!$B19, IF(Mensal!AY$2&lt;=(Mensal!$B$23+Mensal!$C$23+Mensal!$D$23),Monitoramento!$B19,0)))</f>
        <v>0</v>
      </c>
      <c r="AZ20" s="3">
        <f>IF(AY20&gt;0, AY20*'Base Salarial'!$E20, 0)</f>
        <v>0</v>
      </c>
      <c r="BA20" s="12">
        <f>IF(Mensal!BA$2&lt;=Mensal!$B$23,Diagnostico!$B19, IF(Mensal!BA$2&lt;=(Mensal!$B$23+Mensal!$C$23),Execução!$B19, IF(Mensal!BA$2&lt;=(Mensal!$B$23+Mensal!$C$23+Mensal!$D$23),Monitoramento!$B19,0)))</f>
        <v>0</v>
      </c>
      <c r="BB20" s="3">
        <f>IF(BA20&gt;0, BA20*'Base Salarial'!$E20, 0)</f>
        <v>0</v>
      </c>
      <c r="BC20" s="12">
        <f>IF(Mensal!BC$2&lt;=Mensal!$B$23,Diagnostico!$B19, IF(Mensal!BC$2&lt;=(Mensal!$B$23+Mensal!$C$23),Execução!$B19, IF(Mensal!BC$2&lt;=(Mensal!$B$23+Mensal!$C$23+Mensal!$D$23),Monitoramento!$B19,0)))</f>
        <v>0</v>
      </c>
      <c r="BD20" s="3">
        <f>IF(BC20&gt;0, BC20*'Base Salarial'!$E20, 0)</f>
        <v>0</v>
      </c>
      <c r="BE20" s="12">
        <f>IF(Mensal!BE$2&lt;=Mensal!$B$23,Diagnostico!$B19, IF(Mensal!BE$2&lt;=(Mensal!$B$23+Mensal!$C$23),Execução!$B19, IF(Mensal!BE$2&lt;=(Mensal!$B$23+Mensal!$C$23+Mensal!$D$23),Monitoramento!$B19,0)))</f>
        <v>0</v>
      </c>
      <c r="BF20" s="3">
        <f>IF(BE20&gt;0, BE20*'Base Salarial'!$E20, 0)</f>
        <v>0</v>
      </c>
      <c r="BG20" s="12">
        <f>IF(Mensal!BG$2&lt;=Mensal!$B$23,Diagnostico!$B19, IF(Mensal!BG$2&lt;=(Mensal!$B$23+Mensal!$C$23),Execução!$B19, IF(Mensal!BG$2&lt;=(Mensal!$B$23+Mensal!$C$23+Mensal!$D$23),Monitoramento!$B19,0)))</f>
        <v>0</v>
      </c>
      <c r="BH20" s="3">
        <f>IF(BG20&gt;0, BG20*'Base Salarial'!$E20, 0)</f>
        <v>0</v>
      </c>
      <c r="BI20" s="12">
        <f>IF(Mensal!BI$2&lt;=Mensal!$B$23,Diagnostico!$B19, IF(Mensal!BI$2&lt;=(Mensal!$B$23+Mensal!$C$23),Execução!$B19, IF(Mensal!BI$2&lt;=(Mensal!$B$23+Mensal!$C$23+Mensal!$D$23),Monitoramento!$B19,0)))</f>
        <v>0</v>
      </c>
      <c r="BJ20" s="3">
        <f>IF(BI20&gt;0, BI20*'Base Salarial'!$E20, 0)</f>
        <v>0</v>
      </c>
      <c r="BK20" s="12">
        <f>IF(Mensal!BK$2&lt;=Mensal!$B$23,Diagnostico!$B19, IF(Mensal!BK$2&lt;=(Mensal!$B$23+Mensal!$C$23),Execução!$B19, IF(Mensal!BK$2&lt;=(Mensal!$B$23+Mensal!$C$23+Mensal!$D$23),Monitoramento!$B19,0)))</f>
        <v>0</v>
      </c>
      <c r="BL20" s="3">
        <f>IF(BK20&gt;0, BK20*'Base Salarial'!$E20, 0)</f>
        <v>0</v>
      </c>
      <c r="BM20" s="12">
        <f>IF(Mensal!BM$2&lt;=Mensal!$B$23,Diagnostico!$B19, IF(Mensal!BM$2&lt;=(Mensal!$B$23+Mensal!$C$23),Execução!$B19, IF(Mensal!BM$2&lt;=(Mensal!$B$23+Mensal!$C$23+Mensal!$D$23),Monitoramento!$B19,0)))</f>
        <v>0</v>
      </c>
      <c r="BN20" s="3">
        <f>IF(BM20&gt;0, BM20*'Base Salarial'!$E20, 0)</f>
        <v>0</v>
      </c>
      <c r="BO20" s="12">
        <f>IF(Mensal!BO$2&lt;=Mensal!$B$23,Diagnostico!$B19, IF(Mensal!BO$2&lt;=(Mensal!$B$23+Mensal!$C$23),Execução!$B19, IF(Mensal!BO$2&lt;=(Mensal!$B$23+Mensal!$C$23+Mensal!$D$23),Monitoramento!$B19,0)))</f>
        <v>0</v>
      </c>
      <c r="BP20" s="3">
        <f>IF(BO20&gt;0, BO20*'Base Salarial'!$E20, 0)</f>
        <v>0</v>
      </c>
      <c r="BQ20" s="12">
        <f>IF(Mensal!BQ$2&lt;=Mensal!$B$23,Diagnostico!$B19, IF(Mensal!BQ$2&lt;=(Mensal!$B$23+Mensal!$C$23),Execução!$B19, IF(Mensal!BQ$2&lt;=(Mensal!$B$23+Mensal!$C$23+Mensal!$D$23),Monitoramento!$B19,0)))</f>
        <v>0</v>
      </c>
      <c r="BR20" s="3">
        <f>IF(BQ20&gt;0, BQ20*'Base Salarial'!$E20, 0)</f>
        <v>0</v>
      </c>
      <c r="BS20" s="12">
        <f>IF(Mensal!BS$2&lt;=Mensal!$B$23,Diagnostico!$B19, IF(Mensal!BS$2&lt;=(Mensal!$B$23+Mensal!$C$23),Execução!$B19, IF(Mensal!BS$2&lt;=(Mensal!$B$23+Mensal!$C$23+Mensal!$D$23),Monitoramento!$B19,0)))</f>
        <v>0</v>
      </c>
      <c r="BT20" s="3">
        <f>IF(BS20&gt;0, BS20*'Base Salarial'!$E20, 0)</f>
        <v>0</v>
      </c>
      <c r="BU20" s="12">
        <f>IF(Mensal!BU$2&lt;=Mensal!$B$23,Diagnostico!$B19, IF(Mensal!BU$2&lt;=(Mensal!$B$23+Mensal!$C$23),Execução!$B19, IF(Mensal!BU$2&lt;=(Mensal!$B$23+Mensal!$C$23+Mensal!$D$23),Monitoramento!$B19,0)))</f>
        <v>0</v>
      </c>
      <c r="BV20" s="3">
        <f>IF(BU20&gt;0, BU20*'Base Salarial'!$E20, 0)</f>
        <v>0</v>
      </c>
      <c r="BW20" s="12">
        <f>IF(Mensal!BW$2&lt;=Mensal!$B$23,Diagnostico!$B19, IF(Mensal!BW$2&lt;=(Mensal!$B$23+Mensal!$C$23),Execução!$B19, IF(Mensal!BW$2&lt;=(Mensal!$B$23+Mensal!$C$23+Mensal!$D$23),Monitoramento!$B19,0)))</f>
        <v>0</v>
      </c>
      <c r="BX20" s="3">
        <f>IF(BW20&gt;0, BW20*'Base Salarial'!$E20, 0)</f>
        <v>0</v>
      </c>
      <c r="BY20" s="12">
        <f>IF(Mensal!BY$2&lt;=Mensal!$B$23,Diagnostico!$B19, IF(Mensal!BY$2&lt;=(Mensal!$B$23+Mensal!$C$23),Execução!$B19, IF(Mensal!BY$2&lt;=(Mensal!$B$23+Mensal!$C$23+Mensal!$D$23),Monitoramento!$B19,0)))</f>
        <v>0</v>
      </c>
      <c r="BZ20" s="3">
        <f>IF(BY20&gt;0, BY20*'Base Salarial'!$E20, 0)</f>
        <v>0</v>
      </c>
      <c r="CA20" s="12">
        <f>IF(Mensal!CA$2&lt;=Mensal!$B$23,Diagnostico!$B19, IF(Mensal!CA$2&lt;=(Mensal!$B$23+Mensal!$C$23),Execução!$B19, IF(Mensal!CA$2&lt;=(Mensal!$B$23+Mensal!$C$23+Mensal!$D$23),Monitoramento!$B19,0)))</f>
        <v>0</v>
      </c>
      <c r="CB20" s="3">
        <f>IF(CA20&gt;0, CA20*'Base Salarial'!$E20, 0)</f>
        <v>0</v>
      </c>
      <c r="CC20" s="12">
        <f>IF(Mensal!CC$2&lt;=Mensal!$B$23,Diagnostico!$B19, IF(Mensal!CC$2&lt;=(Mensal!$B$23+Mensal!$C$23),Execução!$B19, IF(Mensal!CC$2&lt;=(Mensal!$B$23+Mensal!$C$23+Mensal!$D$23),Monitoramento!$B19,0)))</f>
        <v>0</v>
      </c>
      <c r="CD20" s="3">
        <f>IF(CC20&gt;0, CC20*'Base Salarial'!$E20, 0)</f>
        <v>0</v>
      </c>
      <c r="CE20" s="12">
        <f>IF(Mensal!CE$2&lt;=Mensal!$B$23,Diagnostico!$B19, IF(Mensal!CE$2&lt;=(Mensal!$B$23+Mensal!$C$23),Execução!$B19, IF(Mensal!CE$2&lt;=(Mensal!$B$23+Mensal!$C$23+Mensal!$D$23),Monitoramento!$B19,0)))</f>
        <v>0</v>
      </c>
      <c r="CF20" s="3">
        <f>IF(CE20&gt;0, CE20*'Base Salarial'!$E20, 0)</f>
        <v>0</v>
      </c>
      <c r="CG20" s="12">
        <f>IF(Mensal!CG$2&lt;=Mensal!$B$23,Diagnostico!$B19, IF(Mensal!CG$2&lt;=(Mensal!$B$23+Mensal!$C$23),Execução!$B19, IF(Mensal!CG$2&lt;=(Mensal!$B$23+Mensal!$C$23+Mensal!$D$23),Monitoramento!$B19,0)))</f>
        <v>0</v>
      </c>
      <c r="CH20" s="3">
        <f>IF(CG20&gt;0, CG20*'Base Salarial'!$E20, 0)</f>
        <v>0</v>
      </c>
      <c r="CI20" s="12">
        <f>IF(Mensal!CI$2&lt;=Mensal!$B$23,Diagnostico!$B19, IF(Mensal!CI$2&lt;=(Mensal!$B$23+Mensal!$C$23),Execução!$B19, IF(Mensal!CI$2&lt;=(Mensal!$B$23+Mensal!$C$23+Mensal!$D$23),Monitoramento!$B19,0)))</f>
        <v>0</v>
      </c>
      <c r="CJ20" s="3">
        <f>IF(CI20&gt;0, CI20*'Base Salarial'!$E20, 0)</f>
        <v>0</v>
      </c>
      <c r="CK20" s="12">
        <f>IF(Mensal!CK$2&lt;=Mensal!$B$23,Diagnostico!$B19, IF(Mensal!CK$2&lt;=(Mensal!$B$23+Mensal!$C$23),Execução!$B19, IF(Mensal!CK$2&lt;=(Mensal!$B$23+Mensal!$C$23+Mensal!$D$23),Monitoramento!$B19,0)))</f>
        <v>0</v>
      </c>
      <c r="CL20" s="3">
        <f>IF(CK20&gt;0, CK20*'Base Salarial'!$E20, 0)</f>
        <v>0</v>
      </c>
      <c r="CM20" s="12">
        <f>IF(Mensal!CM$2&lt;=Mensal!$B$23,Diagnostico!$B19, IF(Mensal!CM$2&lt;=(Mensal!$B$23+Mensal!$C$23),Execução!$B19, IF(Mensal!CM$2&lt;=(Mensal!$B$23+Mensal!$C$23+Mensal!$D$23),Monitoramento!$B19,0)))</f>
        <v>0</v>
      </c>
      <c r="CN20" s="3">
        <f>IF(CM20&gt;0, CM20*'Base Salarial'!$E20, 0)</f>
        <v>0</v>
      </c>
      <c r="CO20" s="12">
        <f>IF(Mensal!CO$2&lt;=Mensal!$B$23,Diagnostico!$B19, IF(Mensal!CO$2&lt;=(Mensal!$B$23+Mensal!$C$23),Execução!$B19, IF(Mensal!CO$2&lt;=(Mensal!$B$23+Mensal!$C$23+Mensal!$D$23),Monitoramento!$B19,0)))</f>
        <v>0</v>
      </c>
      <c r="CP20" s="3">
        <f>IF(CO20&gt;0, CO20*'Base Salarial'!$E20, 0)</f>
        <v>0</v>
      </c>
      <c r="CQ20" s="12">
        <f>IF(Mensal!CQ$2&lt;=Mensal!$B$23,Diagnostico!$B19, IF(Mensal!CQ$2&lt;=(Mensal!$B$23+Mensal!$C$23),Execução!$B19, IF(Mensal!CQ$2&lt;=(Mensal!$B$23+Mensal!$C$23+Mensal!$D$23),Monitoramento!$B19,0)))</f>
        <v>0</v>
      </c>
      <c r="CR20" s="3">
        <f>IF(CQ20&gt;0, CQ20*'Base Salarial'!$E20, 0)</f>
        <v>0</v>
      </c>
      <c r="CS20" s="12">
        <f>IF(Mensal!CS$2&lt;=Mensal!$B$23,Diagnostico!$B19, IF(Mensal!CS$2&lt;=(Mensal!$B$23+Mensal!$C$23),Execução!$B19, IF(Mensal!CS$2&lt;=(Mensal!$B$23+Mensal!$C$23+Mensal!$D$23),Monitoramento!$B19,0)))</f>
        <v>0</v>
      </c>
      <c r="CT20" s="3">
        <f>IF(CS20&gt;0, CS20*'Base Salarial'!$E20, 0)</f>
        <v>0</v>
      </c>
      <c r="CU20" s="12">
        <f>IF(Mensal!CU$2&lt;=Mensal!$B$23,Diagnostico!$B19, IF(Mensal!CU$2&lt;=(Mensal!$B$23+Mensal!$C$23),Execução!$B19, IF(Mensal!CU$2&lt;=(Mensal!$B$23+Mensal!$C$23+Mensal!$D$23),Monitoramento!$B19,0)))</f>
        <v>0</v>
      </c>
      <c r="CV20" s="3">
        <f>IF(CU20&gt;0, CU20*'Base Salarial'!$E20, 0)</f>
        <v>0</v>
      </c>
      <c r="CW20" s="12">
        <f>IF(Mensal!CW$2&lt;=Mensal!$B$23,Diagnostico!$B19, IF(Mensal!CW$2&lt;=(Mensal!$B$23+Mensal!$C$23),Execução!$B19, IF(Mensal!CW$2&lt;=(Mensal!$B$23+Mensal!$C$23+Mensal!$D$23),Monitoramento!$B19,0)))</f>
        <v>0</v>
      </c>
      <c r="CX20" s="3">
        <f>IF(CW20&gt;0, CW20*'Base Salarial'!$E20, 0)</f>
        <v>0</v>
      </c>
      <c r="CY20" s="12">
        <f>IF(Mensal!CY$2&lt;=Mensal!$B$23,Diagnostico!$B19, IF(Mensal!CY$2&lt;=(Mensal!$B$23+Mensal!$C$23),Execução!$B19, IF(Mensal!CY$2&lt;=(Mensal!$B$23+Mensal!$C$23+Mensal!$D$23),Monitoramento!$B19,0)))</f>
        <v>0</v>
      </c>
      <c r="CZ20" s="3">
        <f>IF(CY20&gt;0, CY20*'Base Salarial'!$E20, 0)</f>
        <v>0</v>
      </c>
      <c r="DA20" s="12">
        <f>IF(Mensal!DA$2&lt;=Mensal!$B$23,Diagnostico!$B19, IF(Mensal!DA$2&lt;=(Mensal!$B$23+Mensal!$C$23),Execução!$B19, IF(Mensal!DA$2&lt;=(Mensal!$B$23+Mensal!$C$23+Mensal!$D$23),Monitoramento!$B19,0)))</f>
        <v>0</v>
      </c>
      <c r="DB20" s="3">
        <f>IF(DA20&gt;0, DA20*'Base Salarial'!$E20, 0)</f>
        <v>0</v>
      </c>
      <c r="DC20" s="12">
        <f>IF(Mensal!DC$2&lt;=Mensal!$B$23,Diagnostico!$B19, IF(Mensal!DC$2&lt;=(Mensal!$B$23+Mensal!$C$23),Execução!$B19, IF(Mensal!DC$2&lt;=(Mensal!$B$23+Mensal!$C$23+Mensal!$D$23),Monitoramento!$B19,0)))</f>
        <v>0</v>
      </c>
      <c r="DD20" s="3">
        <f>IF(DC20&gt;0, DC20*'Base Salarial'!$E20, 0)</f>
        <v>0</v>
      </c>
      <c r="DE20" s="12">
        <f>IF(Mensal!DE$2&lt;=Mensal!$B$23,Diagnostico!$B19, IF(Mensal!DE$2&lt;=(Mensal!$B$23+Mensal!$C$23),Execução!$B19, IF(Mensal!DE$2&lt;=(Mensal!$B$23+Mensal!$C$23+Mensal!$D$23),Monitoramento!$B19,0)))</f>
        <v>0</v>
      </c>
      <c r="DF20" s="3">
        <f>IF(DE20&gt;0, DE20*'Base Salarial'!$E20, 0)</f>
        <v>0</v>
      </c>
      <c r="DG20" s="12">
        <f>IF(Mensal!DG$2&lt;=Mensal!$B$23,Diagnostico!$B19, IF(Mensal!DG$2&lt;=(Mensal!$B$23+Mensal!$C$23),Execução!$B19, IF(Mensal!DG$2&lt;=(Mensal!$B$23+Mensal!$C$23+Mensal!$D$23),Monitoramento!$B19,0)))</f>
        <v>0</v>
      </c>
      <c r="DH20" s="3">
        <f>IF(DG20&gt;0, DG20*'Base Salarial'!$E20, 0)</f>
        <v>0</v>
      </c>
      <c r="DI20" s="12">
        <f>IF(Mensal!DI$2&lt;=Mensal!$B$23,Diagnostico!$B19, IF(Mensal!DI$2&lt;=(Mensal!$B$23+Mensal!$C$23),Execução!$B19, IF(Mensal!DI$2&lt;=(Mensal!$B$23+Mensal!$C$23+Mensal!$D$23),Monitoramento!$B19,0)))</f>
        <v>0</v>
      </c>
      <c r="DJ20" s="3">
        <f>IF(DI20&gt;0, DI20*'Base Salarial'!$E20, 0)</f>
        <v>0</v>
      </c>
      <c r="DK20" s="12">
        <f>IF(Mensal!DK$2&lt;=Mensal!$B$23,Diagnostico!$B19, IF(Mensal!DK$2&lt;=(Mensal!$B$23+Mensal!$C$23),Execução!$B19, IF(Mensal!DK$2&lt;=(Mensal!$B$23+Mensal!$C$23+Mensal!$D$23),Monitoramento!$B19,0)))</f>
        <v>0</v>
      </c>
      <c r="DL20" s="3">
        <f>IF(DK20&gt;0, DK20*'Base Salarial'!$E20, 0)</f>
        <v>0</v>
      </c>
      <c r="DM20" s="12">
        <f>IF(Mensal!DM$2&lt;=Mensal!$B$23,Diagnostico!$B19, IF(Mensal!DM$2&lt;=(Mensal!$B$23+Mensal!$C$23),Execução!$B19, IF(Mensal!DM$2&lt;=(Mensal!$B$23+Mensal!$C$23+Mensal!$D$23),Monitoramento!$B19,0)))</f>
        <v>0</v>
      </c>
      <c r="DN20" s="3">
        <f>IF(DM20&gt;0, DM20*'Base Salarial'!$E20, 0)</f>
        <v>0</v>
      </c>
      <c r="DO20" s="12">
        <f>IF(Mensal!DO$2&lt;=Mensal!$B$23,Diagnostico!$B19, IF(Mensal!DO$2&lt;=(Mensal!$B$23+Mensal!$C$23),Execução!$B19, IF(Mensal!DO$2&lt;=(Mensal!$B$23+Mensal!$C$23+Mensal!$D$23),Monitoramento!$B19,0)))</f>
        <v>0</v>
      </c>
      <c r="DP20" s="3">
        <f>IF(DO20&gt;0, DO20*'Base Salarial'!$E20, 0)</f>
        <v>0</v>
      </c>
      <c r="DQ20" s="12">
        <f>IF(Mensal!DQ$2&lt;=Mensal!$B$23,Diagnostico!$B19, IF(Mensal!DQ$2&lt;=(Mensal!$B$23+Mensal!$C$23),Execução!$B19, IF(Mensal!DQ$2&lt;=(Mensal!$B$23+Mensal!$C$23+Mensal!$D$23),Monitoramento!$B19,0)))</f>
        <v>0</v>
      </c>
      <c r="DR20" s="3">
        <f>IF(DQ20&gt;0, DQ20*'Base Salarial'!$E20, 0)</f>
        <v>0</v>
      </c>
      <c r="DS20" s="12">
        <f>IF(Mensal!DS$2&lt;=Mensal!$B$23,Diagnostico!$B19, IF(Mensal!DS$2&lt;=(Mensal!$B$23+Mensal!$C$23),Execução!$B19, IF(Mensal!DS$2&lt;=(Mensal!$B$23+Mensal!$C$23+Mensal!$D$23),Monitoramento!$B19,0)))</f>
        <v>0</v>
      </c>
      <c r="DT20" s="3">
        <f>IF(DS20&gt;0, DS20*'Base Salarial'!$E20, 0)</f>
        <v>0</v>
      </c>
      <c r="DU20" s="12">
        <f>IF(Mensal!DU$2&lt;=Mensal!$B$23,Diagnostico!$B19, IF(Mensal!DU$2&lt;=(Mensal!$B$23+Mensal!$C$23),Execução!$B19, IF(Mensal!DU$2&lt;=(Mensal!$B$23+Mensal!$C$23+Mensal!$D$23),Monitoramento!$B19,0)))</f>
        <v>0</v>
      </c>
      <c r="DV20" s="22">
        <f>IF(DU20&gt;0, DU20*'Base Salarial'!$E20, 0)</f>
        <v>0</v>
      </c>
    </row>
    <row r="21" spans="1:129" ht="15.75" thickBot="1">
      <c r="A21" s="567" t="s">
        <v>15</v>
      </c>
      <c r="B21" s="568"/>
      <c r="C21" s="568"/>
      <c r="D21" s="569"/>
      <c r="E21" s="5"/>
      <c r="F21" s="46">
        <f t="shared" si="60"/>
        <v>0</v>
      </c>
      <c r="G21" s="23">
        <f>IF(Mensal!G$2&lt;=Mensal!$B$23,Diagnostico!$B20, IF(Mensal!G$2&lt;=(Mensal!$B$23+Mensal!$C$23),Execução!$B20, IF(Mensal!G$2&lt;=(Mensal!$B$23+Mensal!$C$23+Mensal!$D$23),Monitoramento!$B20,0)))</f>
        <v>0</v>
      </c>
      <c r="H21" s="24">
        <f>IF(G21&gt;0, G21*'Base Salarial'!$E21, 0)</f>
        <v>0</v>
      </c>
      <c r="I21" s="14">
        <f>IF(Mensal!I$2&lt;=Mensal!$B$23,Diagnostico!$B20, IF(Mensal!I$2&lt;=(Mensal!$B$23+Mensal!$C$23),Execução!$B20, IF(Mensal!I$2&lt;=(Mensal!$B$23+Mensal!$C$23+Mensal!$D$23),Monitoramento!$B20,0)))</f>
        <v>0</v>
      </c>
      <c r="J21" s="24">
        <f>IF(I21&gt;0, I21*'Base Salarial'!$E21, 0)</f>
        <v>0</v>
      </c>
      <c r="K21" s="14">
        <f>IF(Mensal!K$2&lt;=Mensal!$B$23,Diagnostico!$B20, IF(Mensal!K$2&lt;=(Mensal!$B$23+Mensal!$C$23),Execução!$B20, IF(Mensal!K$2&lt;=(Mensal!$B$23+Mensal!$C$23+Mensal!$D$23),Monitoramento!$B20,0)))</f>
        <v>0</v>
      </c>
      <c r="L21" s="25">
        <f>IF(K21&gt;0, K21*'Base Salarial'!$E21, 0)</f>
        <v>0</v>
      </c>
      <c r="M21" s="23">
        <f>IF(Mensal!M$2&lt;=Mensal!$B$23,Diagnostico!$B20, IF(Mensal!M$2&lt;=(Mensal!$B$23+Mensal!$C$23),Execução!$B20, IF(Mensal!M$2&lt;=(Mensal!$B$23+Mensal!$C$23+Mensal!$D$23),Monitoramento!$B20,0)))</f>
        <v>0</v>
      </c>
      <c r="N21" s="24">
        <f>IF(M21&gt;0, M21*'Base Salarial'!$E21, 0)</f>
        <v>0</v>
      </c>
      <c r="O21" s="14">
        <f>IF(Mensal!O$2&lt;=Mensal!$B$23,Diagnostico!$B20, IF(Mensal!O$2&lt;=(Mensal!$B$23+Mensal!$C$23),Execução!$B20, IF(Mensal!O$2&lt;=(Mensal!$B$23+Mensal!$C$23+Mensal!$D$23),Monitoramento!$B20,0)))</f>
        <v>0</v>
      </c>
      <c r="P21" s="24">
        <f>IF(O21&gt;0, O21*'Base Salarial'!$E21, 0)</f>
        <v>0</v>
      </c>
      <c r="Q21" s="14">
        <f>IF(Mensal!Q$2&lt;=Mensal!$B$23,Diagnostico!$B20, IF(Mensal!Q$2&lt;=(Mensal!$B$23+Mensal!$C$23),Execução!$B20, IF(Mensal!Q$2&lt;=(Mensal!$B$23+Mensal!$C$23+Mensal!$D$23),Monitoramento!$B20,0)))</f>
        <v>0</v>
      </c>
      <c r="R21" s="24">
        <f>IF(Q21&gt;0, Q21*'Base Salarial'!$E21, 0)</f>
        <v>0</v>
      </c>
      <c r="S21" s="14">
        <f>IF(Mensal!S$2&lt;=Mensal!$B$23,Diagnostico!$B20, IF(Mensal!S$2&lt;=(Mensal!$B$23+Mensal!$C$23),Execução!$B20, IF(Mensal!S$2&lt;=(Mensal!$B$23+Mensal!$C$23+Mensal!$D$23),Monitoramento!$B20,0)))</f>
        <v>0</v>
      </c>
      <c r="T21" s="24">
        <f>IF(S21&gt;0, S21*'Base Salarial'!$E21, 0)</f>
        <v>0</v>
      </c>
      <c r="U21" s="14">
        <f>IF(Mensal!U$2&lt;=Mensal!$B$23,Diagnostico!$B20, IF(Mensal!U$2&lt;=(Mensal!$B$23+Mensal!$C$23),Execução!$B20, IF(Mensal!U$2&lt;=(Mensal!$B$23+Mensal!$C$23+Mensal!$D$23),Monitoramento!$B20,0)))</f>
        <v>0</v>
      </c>
      <c r="V21" s="24">
        <f>IF(U21&gt;0, U21*'Base Salarial'!$E21, 0)</f>
        <v>0</v>
      </c>
      <c r="W21" s="14">
        <f>IF(Mensal!W$2&lt;=Mensal!$B$23,Diagnostico!$B20, IF(Mensal!W$2&lt;=(Mensal!$B$23+Mensal!$C$23),Execução!$B20, IF(Mensal!W$2&lt;=(Mensal!$B$23+Mensal!$C$23+Mensal!$D$23),Monitoramento!$B20,0)))</f>
        <v>0</v>
      </c>
      <c r="X21" s="24">
        <f>IF(W21&gt;0, W21*'Base Salarial'!$E21, 0)</f>
        <v>0</v>
      </c>
      <c r="Y21" s="14">
        <f>IF(Mensal!Y$2&lt;=Mensal!$B$23,Diagnostico!$B20, IF(Mensal!Y$2&lt;=(Mensal!$B$23+Mensal!$C$23),Execução!$B20, IF(Mensal!Y$2&lt;=(Mensal!$B$23+Mensal!$C$23+Mensal!$D$23),Monitoramento!$B20,0)))</f>
        <v>0</v>
      </c>
      <c r="Z21" s="24">
        <f>IF(Y21&gt;0, Y21*'Base Salarial'!$E21, 0)</f>
        <v>0</v>
      </c>
      <c r="AA21" s="14">
        <f>IF(Mensal!AA$2&lt;=Mensal!$B$23,Diagnostico!$B20, IF(Mensal!AA$2&lt;=(Mensal!$B$23+Mensal!$C$23),Execução!$B20, IF(Mensal!AA$2&lt;=(Mensal!$B$23+Mensal!$C$23+Mensal!$D$23),Monitoramento!$B20,0)))</f>
        <v>0</v>
      </c>
      <c r="AB21" s="24">
        <f>IF(AA21&gt;0, AA21*'Base Salarial'!$E21, 0)</f>
        <v>0</v>
      </c>
      <c r="AC21" s="14">
        <f>IF(Mensal!AC$2&lt;=Mensal!$B$23,Diagnostico!$B20, IF(Mensal!AC$2&lt;=(Mensal!$B$23+Mensal!$C$23),Execução!$B20, IF(Mensal!AC$2&lt;=(Mensal!$B$23+Mensal!$C$23+Mensal!$D$23),Monitoramento!$B20,0)))</f>
        <v>0</v>
      </c>
      <c r="AD21" s="25">
        <f>IF(AC21&gt;0, AC21*'Base Salarial'!$E21, 0)</f>
        <v>0</v>
      </c>
      <c r="AE21" s="14">
        <f>IF(Mensal!AE$2&lt;=Mensal!$B$23,Diagnostico!$B20, IF(Mensal!AE$2&lt;=(Mensal!$B$23+Mensal!$C$23),Execução!$B20, IF(Mensal!AE$2&lt;=(Mensal!$B$23+Mensal!$C$23+Mensal!$D$23),Monitoramento!$B20,0)))</f>
        <v>0</v>
      </c>
      <c r="AF21" s="24">
        <f>IF(AE21&gt;0, AE21*'Base Salarial'!$E21, 0)</f>
        <v>0</v>
      </c>
      <c r="AG21" s="14">
        <f>IF(Mensal!AG$2&lt;=Mensal!$B$23,Diagnostico!$B20, IF(Mensal!AG$2&lt;=(Mensal!$B$23+Mensal!$C$23),Execução!$B20, IF(Mensal!AG$2&lt;=(Mensal!$B$23+Mensal!$C$23+Mensal!$D$23),Monitoramento!$B20,0)))</f>
        <v>0</v>
      </c>
      <c r="AH21" s="24">
        <f>IF(AG21&gt;0, AG21*'Base Salarial'!$E21, 0)</f>
        <v>0</v>
      </c>
      <c r="AI21" s="14">
        <f>IF(Mensal!AI$2&lt;=Mensal!$B$23,Diagnostico!$B20, IF(Mensal!AI$2&lt;=(Mensal!$B$23+Mensal!$C$23),Execução!$B20, IF(Mensal!AI$2&lt;=(Mensal!$B$23+Mensal!$C$23+Mensal!$D$23),Monitoramento!$B20,0)))</f>
        <v>0</v>
      </c>
      <c r="AJ21" s="24">
        <f>IF(AI21&gt;0, AI21*'Base Salarial'!$E21, 0)</f>
        <v>0</v>
      </c>
      <c r="AK21" s="14">
        <f>IF(Mensal!AK$2&lt;=Mensal!$B$23,Diagnostico!$B20, IF(Mensal!AK$2&lt;=(Mensal!$B$23+Mensal!$C$23),Execução!$B20, IF(Mensal!AK$2&lt;=(Mensal!$B$23+Mensal!$C$23+Mensal!$D$23),Monitoramento!$B20,0)))</f>
        <v>0</v>
      </c>
      <c r="AL21" s="24">
        <f>IF(AK21&gt;0, AK21*'Base Salarial'!$E21, 0)</f>
        <v>0</v>
      </c>
      <c r="AM21" s="14">
        <f>IF(Mensal!AM$2&lt;=Mensal!$B$23,Diagnostico!$B20, IF(Mensal!AM$2&lt;=(Mensal!$B$23+Mensal!$C$23),Execução!$B20, IF(Mensal!AM$2&lt;=(Mensal!$B$23+Mensal!$C$23+Mensal!$D$23),Monitoramento!$B20,0)))</f>
        <v>0</v>
      </c>
      <c r="AN21" s="24">
        <f>IF(AM21&gt;0, AM21*'Base Salarial'!$E21, 0)</f>
        <v>0</v>
      </c>
      <c r="AO21" s="14">
        <f>IF(Mensal!AO$2&lt;=Mensal!$B$23,Diagnostico!$B20, IF(Mensal!AO$2&lt;=(Mensal!$B$23+Mensal!$C$23),Execução!$B20, IF(Mensal!AO$2&lt;=(Mensal!$B$23+Mensal!$C$23+Mensal!$D$23),Monitoramento!$B20,0)))</f>
        <v>0</v>
      </c>
      <c r="AP21" s="24">
        <f>IF(AO21&gt;0, AO21*'Base Salarial'!$E21, 0)</f>
        <v>0</v>
      </c>
      <c r="AQ21" s="14">
        <f>IF(Mensal!AQ$2&lt;=Mensal!$B$23,Diagnostico!$B20, IF(Mensal!AQ$2&lt;=(Mensal!$B$23+Mensal!$C$23),Execução!$B20, IF(Mensal!AQ$2&lt;=(Mensal!$B$23+Mensal!$C$23+Mensal!$D$23),Monitoramento!$B20,0)))</f>
        <v>0</v>
      </c>
      <c r="AR21" s="24">
        <f>IF(AQ21&gt;0, AQ21*'Base Salarial'!$E21, 0)</f>
        <v>0</v>
      </c>
      <c r="AS21" s="14">
        <f>IF(Mensal!AS$2&lt;=Mensal!$B$23,Diagnostico!$B20, IF(Mensal!AS$2&lt;=(Mensal!$B$23+Mensal!$C$23),Execução!$B20, IF(Mensal!AS$2&lt;=(Mensal!$B$23+Mensal!$C$23+Mensal!$D$23),Monitoramento!$B20,0)))</f>
        <v>0</v>
      </c>
      <c r="AT21" s="24">
        <f>IF(AS21&gt;0, AS21*'Base Salarial'!$E21, 0)</f>
        <v>0</v>
      </c>
      <c r="AU21" s="14">
        <f>IF(Mensal!AU$2&lt;=Mensal!$B$23,Diagnostico!$B20, IF(Mensal!AU$2&lt;=(Mensal!$B$23+Mensal!$C$23),Execução!$B20, IF(Mensal!AU$2&lt;=(Mensal!$B$23+Mensal!$C$23+Mensal!$D$23),Monitoramento!$B20,0)))</f>
        <v>0</v>
      </c>
      <c r="AV21" s="24">
        <f>IF(AU21&gt;0, AU21*'Base Salarial'!$E21, 0)</f>
        <v>0</v>
      </c>
      <c r="AW21" s="14">
        <f>IF(Mensal!AW$2&lt;=Mensal!$B$23,Diagnostico!$B20, IF(Mensal!AW$2&lt;=(Mensal!$B$23+Mensal!$C$23),Execução!$B20, IF(Mensal!AW$2&lt;=(Mensal!$B$23+Mensal!$C$23+Mensal!$D$23),Monitoramento!$B20,0)))</f>
        <v>0</v>
      </c>
      <c r="AX21" s="24">
        <f>IF(AW21&gt;0, AW21*'Base Salarial'!$E21, 0)</f>
        <v>0</v>
      </c>
      <c r="AY21" s="14">
        <f>IF(Mensal!AY$2&lt;=Mensal!$B$23,Diagnostico!$B20, IF(Mensal!AY$2&lt;=(Mensal!$B$23+Mensal!$C$23),Execução!$B20, IF(Mensal!AY$2&lt;=(Mensal!$B$23+Mensal!$C$23+Mensal!$D$23),Monitoramento!$B20,0)))</f>
        <v>0</v>
      </c>
      <c r="AZ21" s="24">
        <f>IF(AY21&gt;0, AY21*'Base Salarial'!$E21, 0)</f>
        <v>0</v>
      </c>
      <c r="BA21" s="14">
        <f>IF(Mensal!BA$2&lt;=Mensal!$B$23,Diagnostico!$B20, IF(Mensal!BA$2&lt;=(Mensal!$B$23+Mensal!$C$23),Execução!$B20, IF(Mensal!BA$2&lt;=(Mensal!$B$23+Mensal!$C$23+Mensal!$D$23),Monitoramento!$B20,0)))</f>
        <v>0</v>
      </c>
      <c r="BB21" s="24">
        <f>IF(BA21&gt;0, BA21*'Base Salarial'!$E21, 0)</f>
        <v>0</v>
      </c>
      <c r="BC21" s="14">
        <f>IF(Mensal!BC$2&lt;=Mensal!$B$23,Diagnostico!$B20, IF(Mensal!BC$2&lt;=(Mensal!$B$23+Mensal!$C$23),Execução!$B20, IF(Mensal!BC$2&lt;=(Mensal!$B$23+Mensal!$C$23+Mensal!$D$23),Monitoramento!$B20,0)))</f>
        <v>0</v>
      </c>
      <c r="BD21" s="24">
        <f>IF(BC21&gt;0, BC21*'Base Salarial'!$E21, 0)</f>
        <v>0</v>
      </c>
      <c r="BE21" s="14">
        <f>IF(Mensal!BE$2&lt;=Mensal!$B$23,Diagnostico!$B20, IF(Mensal!BE$2&lt;=(Mensal!$B$23+Mensal!$C$23),Execução!$B20, IF(Mensal!BE$2&lt;=(Mensal!$B$23+Mensal!$C$23+Mensal!$D$23),Monitoramento!$B20,0)))</f>
        <v>0</v>
      </c>
      <c r="BF21" s="24">
        <f>IF(BE21&gt;0, BE21*'Base Salarial'!$E21, 0)</f>
        <v>0</v>
      </c>
      <c r="BG21" s="14">
        <f>IF(Mensal!BG$2&lt;=Mensal!$B$23,Diagnostico!$B20, IF(Mensal!BG$2&lt;=(Mensal!$B$23+Mensal!$C$23),Execução!$B20, IF(Mensal!BG$2&lt;=(Mensal!$B$23+Mensal!$C$23+Mensal!$D$23),Monitoramento!$B20,0)))</f>
        <v>0</v>
      </c>
      <c r="BH21" s="24">
        <f>IF(BG21&gt;0, BG21*'Base Salarial'!$E21, 0)</f>
        <v>0</v>
      </c>
      <c r="BI21" s="14">
        <f>IF(Mensal!BI$2&lt;=Mensal!$B$23,Diagnostico!$B20, IF(Mensal!BI$2&lt;=(Mensal!$B$23+Mensal!$C$23),Execução!$B20, IF(Mensal!BI$2&lt;=(Mensal!$B$23+Mensal!$C$23+Mensal!$D$23),Monitoramento!$B20,0)))</f>
        <v>0</v>
      </c>
      <c r="BJ21" s="24">
        <f>IF(BI21&gt;0, BI21*'Base Salarial'!$E21, 0)</f>
        <v>0</v>
      </c>
      <c r="BK21" s="14">
        <f>IF(Mensal!BK$2&lt;=Mensal!$B$23,Diagnostico!$B20, IF(Mensal!BK$2&lt;=(Mensal!$B$23+Mensal!$C$23),Execução!$B20, IF(Mensal!BK$2&lt;=(Mensal!$B$23+Mensal!$C$23+Mensal!$D$23),Monitoramento!$B20,0)))</f>
        <v>0</v>
      </c>
      <c r="BL21" s="24">
        <f>IF(BK21&gt;0, BK21*'Base Salarial'!$E21, 0)</f>
        <v>0</v>
      </c>
      <c r="BM21" s="14">
        <f>IF(Mensal!BM$2&lt;=Mensal!$B$23,Diagnostico!$B20, IF(Mensal!BM$2&lt;=(Mensal!$B$23+Mensal!$C$23),Execução!$B20, IF(Mensal!BM$2&lt;=(Mensal!$B$23+Mensal!$C$23+Mensal!$D$23),Monitoramento!$B20,0)))</f>
        <v>0</v>
      </c>
      <c r="BN21" s="24">
        <f>IF(BM21&gt;0, BM21*'Base Salarial'!$E21, 0)</f>
        <v>0</v>
      </c>
      <c r="BO21" s="14">
        <f>IF(Mensal!BO$2&lt;=Mensal!$B$23,Diagnostico!$B20, IF(Mensal!BO$2&lt;=(Mensal!$B$23+Mensal!$C$23),Execução!$B20, IF(Mensal!BO$2&lt;=(Mensal!$B$23+Mensal!$C$23+Mensal!$D$23),Monitoramento!$B20,0)))</f>
        <v>0</v>
      </c>
      <c r="BP21" s="24">
        <f>IF(BO21&gt;0, BO21*'Base Salarial'!$E21, 0)</f>
        <v>0</v>
      </c>
      <c r="BQ21" s="14">
        <f>IF(Mensal!BQ$2&lt;=Mensal!$B$23,Diagnostico!$B20, IF(Mensal!BQ$2&lt;=(Mensal!$B$23+Mensal!$C$23),Execução!$B20, IF(Mensal!BQ$2&lt;=(Mensal!$B$23+Mensal!$C$23+Mensal!$D$23),Monitoramento!$B20,0)))</f>
        <v>0</v>
      </c>
      <c r="BR21" s="24">
        <f>IF(BQ21&gt;0, BQ21*'Base Salarial'!$E21, 0)</f>
        <v>0</v>
      </c>
      <c r="BS21" s="14">
        <f>IF(Mensal!BS$2&lt;=Mensal!$B$23,Diagnostico!$B20, IF(Mensal!BS$2&lt;=(Mensal!$B$23+Mensal!$C$23),Execução!$B20, IF(Mensal!BS$2&lt;=(Mensal!$B$23+Mensal!$C$23+Mensal!$D$23),Monitoramento!$B20,0)))</f>
        <v>0</v>
      </c>
      <c r="BT21" s="24">
        <f>IF(BS21&gt;0, BS21*'Base Salarial'!$E21, 0)</f>
        <v>0</v>
      </c>
      <c r="BU21" s="14">
        <f>IF(Mensal!BU$2&lt;=Mensal!$B$23,Diagnostico!$B20, IF(Mensal!BU$2&lt;=(Mensal!$B$23+Mensal!$C$23),Execução!$B20, IF(Mensal!BU$2&lt;=(Mensal!$B$23+Mensal!$C$23+Mensal!$D$23),Monitoramento!$B20,0)))</f>
        <v>0</v>
      </c>
      <c r="BV21" s="24">
        <f>IF(BU21&gt;0, BU21*'Base Salarial'!$E21, 0)</f>
        <v>0</v>
      </c>
      <c r="BW21" s="14">
        <f>IF(Mensal!BW$2&lt;=Mensal!$B$23,Diagnostico!$B20, IF(Mensal!BW$2&lt;=(Mensal!$B$23+Mensal!$C$23),Execução!$B20, IF(Mensal!BW$2&lt;=(Mensal!$B$23+Mensal!$C$23+Mensal!$D$23),Monitoramento!$B20,0)))</f>
        <v>0</v>
      </c>
      <c r="BX21" s="24">
        <f>IF(BW21&gt;0, BW21*'Base Salarial'!$E21, 0)</f>
        <v>0</v>
      </c>
      <c r="BY21" s="14">
        <f>IF(Mensal!BY$2&lt;=Mensal!$B$23,Diagnostico!$B20, IF(Mensal!BY$2&lt;=(Mensal!$B$23+Mensal!$C$23),Execução!$B20, IF(Mensal!BY$2&lt;=(Mensal!$B$23+Mensal!$C$23+Mensal!$D$23),Monitoramento!$B20,0)))</f>
        <v>0</v>
      </c>
      <c r="BZ21" s="24">
        <f>IF(BY21&gt;0, BY21*'Base Salarial'!$E21, 0)</f>
        <v>0</v>
      </c>
      <c r="CA21" s="14">
        <f>IF(Mensal!CA$2&lt;=Mensal!$B$23,Diagnostico!$B20, IF(Mensal!CA$2&lt;=(Mensal!$B$23+Mensal!$C$23),Execução!$B20, IF(Mensal!CA$2&lt;=(Mensal!$B$23+Mensal!$C$23+Mensal!$D$23),Monitoramento!$B20,0)))</f>
        <v>0</v>
      </c>
      <c r="CB21" s="24">
        <f>IF(CA21&gt;0, CA21*'Base Salarial'!$E21, 0)</f>
        <v>0</v>
      </c>
      <c r="CC21" s="14">
        <f>IF(Mensal!CC$2&lt;=Mensal!$B$23,Diagnostico!$B20, IF(Mensal!CC$2&lt;=(Mensal!$B$23+Mensal!$C$23),Execução!$B20, IF(Mensal!CC$2&lt;=(Mensal!$B$23+Mensal!$C$23+Mensal!$D$23),Monitoramento!$B20,0)))</f>
        <v>0</v>
      </c>
      <c r="CD21" s="24">
        <f>IF(CC21&gt;0, CC21*'Base Salarial'!$E21, 0)</f>
        <v>0</v>
      </c>
      <c r="CE21" s="14">
        <f>IF(Mensal!CE$2&lt;=Mensal!$B$23,Diagnostico!$B20, IF(Mensal!CE$2&lt;=(Mensal!$B$23+Mensal!$C$23),Execução!$B20, IF(Mensal!CE$2&lt;=(Mensal!$B$23+Mensal!$C$23+Mensal!$D$23),Monitoramento!$B20,0)))</f>
        <v>0</v>
      </c>
      <c r="CF21" s="24">
        <f>IF(CE21&gt;0, CE21*'Base Salarial'!$E21, 0)</f>
        <v>0</v>
      </c>
      <c r="CG21" s="14">
        <f>IF(Mensal!CG$2&lt;=Mensal!$B$23,Diagnostico!$B20, IF(Mensal!CG$2&lt;=(Mensal!$B$23+Mensal!$C$23),Execução!$B20, IF(Mensal!CG$2&lt;=(Mensal!$B$23+Mensal!$C$23+Mensal!$D$23),Monitoramento!$B20,0)))</f>
        <v>0</v>
      </c>
      <c r="CH21" s="24">
        <f>IF(CG21&gt;0, CG21*'Base Salarial'!$E21, 0)</f>
        <v>0</v>
      </c>
      <c r="CI21" s="14">
        <f>IF(Mensal!CI$2&lt;=Mensal!$B$23,Diagnostico!$B20, IF(Mensal!CI$2&lt;=(Mensal!$B$23+Mensal!$C$23),Execução!$B20, IF(Mensal!CI$2&lt;=(Mensal!$B$23+Mensal!$C$23+Mensal!$D$23),Monitoramento!$B20,0)))</f>
        <v>0</v>
      </c>
      <c r="CJ21" s="24">
        <f>IF(CI21&gt;0, CI21*'Base Salarial'!$E21, 0)</f>
        <v>0</v>
      </c>
      <c r="CK21" s="14">
        <f>IF(Mensal!CK$2&lt;=Mensal!$B$23,Diagnostico!$B20, IF(Mensal!CK$2&lt;=(Mensal!$B$23+Mensal!$C$23),Execução!$B20, IF(Mensal!CK$2&lt;=(Mensal!$B$23+Mensal!$C$23+Mensal!$D$23),Monitoramento!$B20,0)))</f>
        <v>0</v>
      </c>
      <c r="CL21" s="24">
        <f>IF(CK21&gt;0, CK21*'Base Salarial'!$E21, 0)</f>
        <v>0</v>
      </c>
      <c r="CM21" s="14">
        <f>IF(Mensal!CM$2&lt;=Mensal!$B$23,Diagnostico!$B20, IF(Mensal!CM$2&lt;=(Mensal!$B$23+Mensal!$C$23),Execução!$B20, IF(Mensal!CM$2&lt;=(Mensal!$B$23+Mensal!$C$23+Mensal!$D$23),Monitoramento!$B20,0)))</f>
        <v>0</v>
      </c>
      <c r="CN21" s="24">
        <f>IF(CM21&gt;0, CM21*'Base Salarial'!$E21, 0)</f>
        <v>0</v>
      </c>
      <c r="CO21" s="14">
        <f>IF(Mensal!CO$2&lt;=Mensal!$B$23,Diagnostico!$B20, IF(Mensal!CO$2&lt;=(Mensal!$B$23+Mensal!$C$23),Execução!$B20, IF(Mensal!CO$2&lt;=(Mensal!$B$23+Mensal!$C$23+Mensal!$D$23),Monitoramento!$B20,0)))</f>
        <v>0</v>
      </c>
      <c r="CP21" s="24">
        <f>IF(CO21&gt;0, CO21*'Base Salarial'!$E21, 0)</f>
        <v>0</v>
      </c>
      <c r="CQ21" s="14">
        <f>IF(Mensal!CQ$2&lt;=Mensal!$B$23,Diagnostico!$B20, IF(Mensal!CQ$2&lt;=(Mensal!$B$23+Mensal!$C$23),Execução!$B20, IF(Mensal!CQ$2&lt;=(Mensal!$B$23+Mensal!$C$23+Mensal!$D$23),Monitoramento!$B20,0)))</f>
        <v>0</v>
      </c>
      <c r="CR21" s="24">
        <f>IF(CQ21&gt;0, CQ21*'Base Salarial'!$E21, 0)</f>
        <v>0</v>
      </c>
      <c r="CS21" s="14">
        <f>IF(Mensal!CS$2&lt;=Mensal!$B$23,Diagnostico!$B20, IF(Mensal!CS$2&lt;=(Mensal!$B$23+Mensal!$C$23),Execução!$B20, IF(Mensal!CS$2&lt;=(Mensal!$B$23+Mensal!$C$23+Mensal!$D$23),Monitoramento!$B20,0)))</f>
        <v>0</v>
      </c>
      <c r="CT21" s="24">
        <f>IF(CS21&gt;0, CS21*'Base Salarial'!$E21, 0)</f>
        <v>0</v>
      </c>
      <c r="CU21" s="14">
        <f>IF(Mensal!CU$2&lt;=Mensal!$B$23,Diagnostico!$B20, IF(Mensal!CU$2&lt;=(Mensal!$B$23+Mensal!$C$23),Execução!$B20, IF(Mensal!CU$2&lt;=(Mensal!$B$23+Mensal!$C$23+Mensal!$D$23),Monitoramento!$B20,0)))</f>
        <v>0</v>
      </c>
      <c r="CV21" s="24">
        <f>IF(CU21&gt;0, CU21*'Base Salarial'!$E21, 0)</f>
        <v>0</v>
      </c>
      <c r="CW21" s="14">
        <f>IF(Mensal!CW$2&lt;=Mensal!$B$23,Diagnostico!$B20, IF(Mensal!CW$2&lt;=(Mensal!$B$23+Mensal!$C$23),Execução!$B20, IF(Mensal!CW$2&lt;=(Mensal!$B$23+Mensal!$C$23+Mensal!$D$23),Monitoramento!$B20,0)))</f>
        <v>0</v>
      </c>
      <c r="CX21" s="24">
        <f>IF(CW21&gt;0, CW21*'Base Salarial'!$E21, 0)</f>
        <v>0</v>
      </c>
      <c r="CY21" s="14">
        <f>IF(Mensal!CY$2&lt;=Mensal!$B$23,Diagnostico!$B20, IF(Mensal!CY$2&lt;=(Mensal!$B$23+Mensal!$C$23),Execução!$B20, IF(Mensal!CY$2&lt;=(Mensal!$B$23+Mensal!$C$23+Mensal!$D$23),Monitoramento!$B20,0)))</f>
        <v>0</v>
      </c>
      <c r="CZ21" s="24">
        <f>IF(CY21&gt;0, CY21*'Base Salarial'!$E21, 0)</f>
        <v>0</v>
      </c>
      <c r="DA21" s="14">
        <f>IF(Mensal!DA$2&lt;=Mensal!$B$23,Diagnostico!$B20, IF(Mensal!DA$2&lt;=(Mensal!$B$23+Mensal!$C$23),Execução!$B20, IF(Mensal!DA$2&lt;=(Mensal!$B$23+Mensal!$C$23+Mensal!$D$23),Monitoramento!$B20,0)))</f>
        <v>0</v>
      </c>
      <c r="DB21" s="24">
        <f>IF(DA21&gt;0, DA21*'Base Salarial'!$E21, 0)</f>
        <v>0</v>
      </c>
      <c r="DC21" s="14">
        <f>IF(Mensal!DC$2&lt;=Mensal!$B$23,Diagnostico!$B20, IF(Mensal!DC$2&lt;=(Mensal!$B$23+Mensal!$C$23),Execução!$B20, IF(Mensal!DC$2&lt;=(Mensal!$B$23+Mensal!$C$23+Mensal!$D$23),Monitoramento!$B20,0)))</f>
        <v>0</v>
      </c>
      <c r="DD21" s="24">
        <f>IF(DC21&gt;0, DC21*'Base Salarial'!$E21, 0)</f>
        <v>0</v>
      </c>
      <c r="DE21" s="14">
        <f>IF(Mensal!DE$2&lt;=Mensal!$B$23,Diagnostico!$B20, IF(Mensal!DE$2&lt;=(Mensal!$B$23+Mensal!$C$23),Execução!$B20, IF(Mensal!DE$2&lt;=(Mensal!$B$23+Mensal!$C$23+Mensal!$D$23),Monitoramento!$B20,0)))</f>
        <v>0</v>
      </c>
      <c r="DF21" s="24">
        <f>IF(DE21&gt;0, DE21*'Base Salarial'!$E21, 0)</f>
        <v>0</v>
      </c>
      <c r="DG21" s="14">
        <f>IF(Mensal!DG$2&lt;=Mensal!$B$23,Diagnostico!$B20, IF(Mensal!DG$2&lt;=(Mensal!$B$23+Mensal!$C$23),Execução!$B20, IF(Mensal!DG$2&lt;=(Mensal!$B$23+Mensal!$C$23+Mensal!$D$23),Monitoramento!$B20,0)))</f>
        <v>0</v>
      </c>
      <c r="DH21" s="24">
        <f>IF(DG21&gt;0, DG21*'Base Salarial'!$E21, 0)</f>
        <v>0</v>
      </c>
      <c r="DI21" s="14">
        <f>IF(Mensal!DI$2&lt;=Mensal!$B$23,Diagnostico!$B20, IF(Mensal!DI$2&lt;=(Mensal!$B$23+Mensal!$C$23),Execução!$B20, IF(Mensal!DI$2&lt;=(Mensal!$B$23+Mensal!$C$23+Mensal!$D$23),Monitoramento!$B20,0)))</f>
        <v>0</v>
      </c>
      <c r="DJ21" s="24">
        <f>IF(DI21&gt;0, DI21*'Base Salarial'!$E21, 0)</f>
        <v>0</v>
      </c>
      <c r="DK21" s="14">
        <f>IF(Mensal!DK$2&lt;=Mensal!$B$23,Diagnostico!$B20, IF(Mensal!DK$2&lt;=(Mensal!$B$23+Mensal!$C$23),Execução!$B20, IF(Mensal!DK$2&lt;=(Mensal!$B$23+Mensal!$C$23+Mensal!$D$23),Monitoramento!$B20,0)))</f>
        <v>0</v>
      </c>
      <c r="DL21" s="24">
        <f>IF(DK21&gt;0, DK21*'Base Salarial'!$E21, 0)</f>
        <v>0</v>
      </c>
      <c r="DM21" s="14">
        <f>IF(Mensal!DM$2&lt;=Mensal!$B$23,Diagnostico!$B20, IF(Mensal!DM$2&lt;=(Mensal!$B$23+Mensal!$C$23),Execução!$B20, IF(Mensal!DM$2&lt;=(Mensal!$B$23+Mensal!$C$23+Mensal!$D$23),Monitoramento!$B20,0)))</f>
        <v>0</v>
      </c>
      <c r="DN21" s="24">
        <f>IF(DM21&gt;0, DM21*'Base Salarial'!$E21, 0)</f>
        <v>0</v>
      </c>
      <c r="DO21" s="14">
        <f>IF(Mensal!DO$2&lt;=Mensal!$B$23,Diagnostico!$B20, IF(Mensal!DO$2&lt;=(Mensal!$B$23+Mensal!$C$23),Execução!$B20, IF(Mensal!DO$2&lt;=(Mensal!$B$23+Mensal!$C$23+Mensal!$D$23),Monitoramento!$B20,0)))</f>
        <v>0</v>
      </c>
      <c r="DP21" s="24">
        <f>IF(DO21&gt;0, DO21*'Base Salarial'!$E21, 0)</f>
        <v>0</v>
      </c>
      <c r="DQ21" s="14">
        <f>IF(Mensal!DQ$2&lt;=Mensal!$B$23,Diagnostico!$B20, IF(Mensal!DQ$2&lt;=(Mensal!$B$23+Mensal!$C$23),Execução!$B20, IF(Mensal!DQ$2&lt;=(Mensal!$B$23+Mensal!$C$23+Mensal!$D$23),Monitoramento!$B20,0)))</f>
        <v>0</v>
      </c>
      <c r="DR21" s="24">
        <f>IF(DQ21&gt;0, DQ21*'Base Salarial'!$E21, 0)</f>
        <v>0</v>
      </c>
      <c r="DS21" s="14">
        <f>IF(Mensal!DS$2&lt;=Mensal!$B$23,Diagnostico!$B20, IF(Mensal!DS$2&lt;=(Mensal!$B$23+Mensal!$C$23),Execução!$B20, IF(Mensal!DS$2&lt;=(Mensal!$B$23+Mensal!$C$23+Mensal!$D$23),Monitoramento!$B20,0)))</f>
        <v>0</v>
      </c>
      <c r="DT21" s="24">
        <f>IF(DS21&gt;0, DS21*'Base Salarial'!$E21, 0)</f>
        <v>0</v>
      </c>
      <c r="DU21" s="14">
        <f>IF(Mensal!DU$2&lt;=Mensal!$B$23,Diagnostico!$B20, IF(Mensal!DU$2&lt;=(Mensal!$B$23+Mensal!$C$23),Execução!$B20, IF(Mensal!DU$2&lt;=(Mensal!$B$23+Mensal!$C$23+Mensal!$D$23),Monitoramento!$B20,0)))</f>
        <v>0</v>
      </c>
      <c r="DV21" s="25">
        <f>IF(DU21&gt;0, DU21*'Base Salarial'!$E21, 0)</f>
        <v>0</v>
      </c>
    </row>
    <row r="22" spans="1:129" ht="15.75" thickBot="1">
      <c r="A22" s="559" t="s">
        <v>26</v>
      </c>
      <c r="B22" s="140" t="s">
        <v>34</v>
      </c>
      <c r="C22" s="140" t="s">
        <v>35</v>
      </c>
      <c r="D22" s="141" t="s">
        <v>36</v>
      </c>
      <c r="E22" s="218" t="s">
        <v>48</v>
      </c>
      <c r="F22" s="52">
        <f t="shared" si="60"/>
        <v>0</v>
      </c>
      <c r="G22" s="51">
        <f t="shared" ref="G22:AL22" si="61">SUM(G4:G21)</f>
        <v>0</v>
      </c>
      <c r="H22" s="37">
        <f t="shared" si="61"/>
        <v>0</v>
      </c>
      <c r="I22" s="38">
        <f t="shared" si="61"/>
        <v>0</v>
      </c>
      <c r="J22" s="37">
        <f t="shared" si="61"/>
        <v>0</v>
      </c>
      <c r="K22" s="38">
        <f t="shared" si="61"/>
        <v>0</v>
      </c>
      <c r="L22" s="39">
        <f t="shared" si="61"/>
        <v>0</v>
      </c>
      <c r="M22" s="36">
        <f t="shared" si="61"/>
        <v>0</v>
      </c>
      <c r="N22" s="37">
        <f t="shared" si="61"/>
        <v>0</v>
      </c>
      <c r="O22" s="38">
        <f t="shared" si="61"/>
        <v>0</v>
      </c>
      <c r="P22" s="37">
        <f t="shared" si="61"/>
        <v>0</v>
      </c>
      <c r="Q22" s="38">
        <f t="shared" si="61"/>
        <v>0</v>
      </c>
      <c r="R22" s="37">
        <f t="shared" si="61"/>
        <v>0</v>
      </c>
      <c r="S22" s="38">
        <f t="shared" si="61"/>
        <v>0</v>
      </c>
      <c r="T22" s="37">
        <f t="shared" si="61"/>
        <v>0</v>
      </c>
      <c r="U22" s="38">
        <f t="shared" si="61"/>
        <v>0</v>
      </c>
      <c r="V22" s="37">
        <f t="shared" si="61"/>
        <v>0</v>
      </c>
      <c r="W22" s="38">
        <f t="shared" si="61"/>
        <v>0</v>
      </c>
      <c r="X22" s="37">
        <f t="shared" si="61"/>
        <v>0</v>
      </c>
      <c r="Y22" s="38">
        <f t="shared" si="61"/>
        <v>0</v>
      </c>
      <c r="Z22" s="37">
        <f t="shared" si="61"/>
        <v>0</v>
      </c>
      <c r="AA22" s="38">
        <f t="shared" si="61"/>
        <v>0</v>
      </c>
      <c r="AB22" s="37">
        <f t="shared" si="61"/>
        <v>0</v>
      </c>
      <c r="AC22" s="38">
        <f t="shared" si="61"/>
        <v>0</v>
      </c>
      <c r="AD22" s="39">
        <f t="shared" si="61"/>
        <v>0</v>
      </c>
      <c r="AE22" s="36">
        <f t="shared" si="61"/>
        <v>0</v>
      </c>
      <c r="AF22" s="37">
        <f t="shared" si="61"/>
        <v>0</v>
      </c>
      <c r="AG22" s="38">
        <f t="shared" si="61"/>
        <v>0</v>
      </c>
      <c r="AH22" s="37">
        <f t="shared" si="61"/>
        <v>0</v>
      </c>
      <c r="AI22" s="38">
        <f t="shared" si="61"/>
        <v>0</v>
      </c>
      <c r="AJ22" s="37">
        <f t="shared" si="61"/>
        <v>0</v>
      </c>
      <c r="AK22" s="38">
        <f t="shared" si="61"/>
        <v>0</v>
      </c>
      <c r="AL22" s="37">
        <f t="shared" si="61"/>
        <v>0</v>
      </c>
      <c r="AM22" s="38">
        <f t="shared" ref="AM22:BR22" si="62">SUM(AM4:AM21)</f>
        <v>0</v>
      </c>
      <c r="AN22" s="37">
        <f t="shared" si="62"/>
        <v>0</v>
      </c>
      <c r="AO22" s="38">
        <f t="shared" si="62"/>
        <v>0</v>
      </c>
      <c r="AP22" s="37">
        <f t="shared" si="62"/>
        <v>0</v>
      </c>
      <c r="AQ22" s="38">
        <f t="shared" si="62"/>
        <v>0</v>
      </c>
      <c r="AR22" s="37">
        <f t="shared" si="62"/>
        <v>0</v>
      </c>
      <c r="AS22" s="38">
        <f t="shared" si="62"/>
        <v>0</v>
      </c>
      <c r="AT22" s="37">
        <f t="shared" si="62"/>
        <v>0</v>
      </c>
      <c r="AU22" s="38">
        <f t="shared" si="62"/>
        <v>0</v>
      </c>
      <c r="AV22" s="37">
        <f t="shared" si="62"/>
        <v>0</v>
      </c>
      <c r="AW22" s="38">
        <f t="shared" si="62"/>
        <v>0</v>
      </c>
      <c r="AX22" s="37">
        <f t="shared" si="62"/>
        <v>0</v>
      </c>
      <c r="AY22" s="38">
        <f t="shared" si="62"/>
        <v>0</v>
      </c>
      <c r="AZ22" s="37">
        <f t="shared" si="62"/>
        <v>0</v>
      </c>
      <c r="BA22" s="38">
        <f t="shared" si="62"/>
        <v>0</v>
      </c>
      <c r="BB22" s="37">
        <f t="shared" si="62"/>
        <v>0</v>
      </c>
      <c r="BC22" s="38">
        <f t="shared" si="62"/>
        <v>0</v>
      </c>
      <c r="BD22" s="37">
        <f t="shared" si="62"/>
        <v>0</v>
      </c>
      <c r="BE22" s="38">
        <f t="shared" si="62"/>
        <v>0</v>
      </c>
      <c r="BF22" s="37">
        <f t="shared" si="62"/>
        <v>0</v>
      </c>
      <c r="BG22" s="38">
        <f t="shared" si="62"/>
        <v>0</v>
      </c>
      <c r="BH22" s="37">
        <f t="shared" si="62"/>
        <v>0</v>
      </c>
      <c r="BI22" s="38">
        <f t="shared" si="62"/>
        <v>0</v>
      </c>
      <c r="BJ22" s="37">
        <f t="shared" si="62"/>
        <v>0</v>
      </c>
      <c r="BK22" s="38">
        <f t="shared" si="62"/>
        <v>0</v>
      </c>
      <c r="BL22" s="37">
        <f t="shared" si="62"/>
        <v>0</v>
      </c>
      <c r="BM22" s="38">
        <f t="shared" si="62"/>
        <v>0</v>
      </c>
      <c r="BN22" s="37">
        <f t="shared" si="62"/>
        <v>0</v>
      </c>
      <c r="BO22" s="38">
        <f t="shared" si="62"/>
        <v>0</v>
      </c>
      <c r="BP22" s="37">
        <f t="shared" si="62"/>
        <v>0</v>
      </c>
      <c r="BQ22" s="38">
        <f t="shared" si="62"/>
        <v>0</v>
      </c>
      <c r="BR22" s="37">
        <f t="shared" si="62"/>
        <v>0</v>
      </c>
      <c r="BS22" s="38">
        <f t="shared" ref="BS22:CX22" si="63">SUM(BS4:BS21)</f>
        <v>0</v>
      </c>
      <c r="BT22" s="37">
        <f t="shared" si="63"/>
        <v>0</v>
      </c>
      <c r="BU22" s="38">
        <f t="shared" si="63"/>
        <v>0</v>
      </c>
      <c r="BV22" s="37">
        <f t="shared" si="63"/>
        <v>0</v>
      </c>
      <c r="BW22" s="38">
        <f t="shared" si="63"/>
        <v>0</v>
      </c>
      <c r="BX22" s="37">
        <f t="shared" si="63"/>
        <v>0</v>
      </c>
      <c r="BY22" s="38">
        <f t="shared" si="63"/>
        <v>0</v>
      </c>
      <c r="BZ22" s="37">
        <f t="shared" si="63"/>
        <v>0</v>
      </c>
      <c r="CA22" s="38">
        <f t="shared" si="63"/>
        <v>0</v>
      </c>
      <c r="CB22" s="37">
        <f t="shared" si="63"/>
        <v>0</v>
      </c>
      <c r="CC22" s="38">
        <f t="shared" si="63"/>
        <v>0</v>
      </c>
      <c r="CD22" s="37">
        <f t="shared" si="63"/>
        <v>0</v>
      </c>
      <c r="CE22" s="38">
        <f t="shared" si="63"/>
        <v>0</v>
      </c>
      <c r="CF22" s="37">
        <f t="shared" si="63"/>
        <v>0</v>
      </c>
      <c r="CG22" s="38">
        <f t="shared" si="63"/>
        <v>0</v>
      </c>
      <c r="CH22" s="37">
        <f t="shared" si="63"/>
        <v>0</v>
      </c>
      <c r="CI22" s="38">
        <f t="shared" si="63"/>
        <v>0</v>
      </c>
      <c r="CJ22" s="37">
        <f t="shared" si="63"/>
        <v>0</v>
      </c>
      <c r="CK22" s="38">
        <f t="shared" si="63"/>
        <v>0</v>
      </c>
      <c r="CL22" s="37">
        <f t="shared" si="63"/>
        <v>0</v>
      </c>
      <c r="CM22" s="38">
        <f t="shared" si="63"/>
        <v>0</v>
      </c>
      <c r="CN22" s="37">
        <f t="shared" si="63"/>
        <v>0</v>
      </c>
      <c r="CO22" s="38">
        <f t="shared" si="63"/>
        <v>0</v>
      </c>
      <c r="CP22" s="37">
        <f t="shared" si="63"/>
        <v>0</v>
      </c>
      <c r="CQ22" s="38">
        <f t="shared" si="63"/>
        <v>0</v>
      </c>
      <c r="CR22" s="37">
        <f t="shared" si="63"/>
        <v>0</v>
      </c>
      <c r="CS22" s="38">
        <f t="shared" si="63"/>
        <v>0</v>
      </c>
      <c r="CT22" s="37">
        <f t="shared" si="63"/>
        <v>0</v>
      </c>
      <c r="CU22" s="38">
        <f t="shared" si="63"/>
        <v>0</v>
      </c>
      <c r="CV22" s="37">
        <f t="shared" si="63"/>
        <v>0</v>
      </c>
      <c r="CW22" s="38">
        <f t="shared" si="63"/>
        <v>0</v>
      </c>
      <c r="CX22" s="37">
        <f t="shared" si="63"/>
        <v>0</v>
      </c>
      <c r="CY22" s="38">
        <f t="shared" ref="CY22:DV22" si="64">SUM(CY4:CY21)</f>
        <v>0</v>
      </c>
      <c r="CZ22" s="37">
        <f t="shared" si="64"/>
        <v>0</v>
      </c>
      <c r="DA22" s="38">
        <f t="shared" si="64"/>
        <v>0</v>
      </c>
      <c r="DB22" s="37">
        <f t="shared" si="64"/>
        <v>0</v>
      </c>
      <c r="DC22" s="38">
        <f t="shared" si="64"/>
        <v>0</v>
      </c>
      <c r="DD22" s="37">
        <f t="shared" si="64"/>
        <v>0</v>
      </c>
      <c r="DE22" s="38">
        <f t="shared" si="64"/>
        <v>0</v>
      </c>
      <c r="DF22" s="37">
        <f t="shared" si="64"/>
        <v>0</v>
      </c>
      <c r="DG22" s="38">
        <f t="shared" si="64"/>
        <v>0</v>
      </c>
      <c r="DH22" s="37">
        <f t="shared" si="64"/>
        <v>0</v>
      </c>
      <c r="DI22" s="38">
        <f t="shared" si="64"/>
        <v>0</v>
      </c>
      <c r="DJ22" s="37">
        <f t="shared" si="64"/>
        <v>0</v>
      </c>
      <c r="DK22" s="38">
        <f t="shared" si="64"/>
        <v>0</v>
      </c>
      <c r="DL22" s="37">
        <f t="shared" si="64"/>
        <v>0</v>
      </c>
      <c r="DM22" s="38">
        <f t="shared" si="64"/>
        <v>0</v>
      </c>
      <c r="DN22" s="37">
        <f t="shared" si="64"/>
        <v>0</v>
      </c>
      <c r="DO22" s="38">
        <f t="shared" si="64"/>
        <v>0</v>
      </c>
      <c r="DP22" s="37">
        <f t="shared" si="64"/>
        <v>0</v>
      </c>
      <c r="DQ22" s="38">
        <f t="shared" si="64"/>
        <v>0</v>
      </c>
      <c r="DR22" s="37">
        <f t="shared" si="64"/>
        <v>0</v>
      </c>
      <c r="DS22" s="38">
        <f t="shared" si="64"/>
        <v>0</v>
      </c>
      <c r="DT22" s="37">
        <f t="shared" si="64"/>
        <v>0</v>
      </c>
      <c r="DU22" s="38">
        <f t="shared" si="64"/>
        <v>0</v>
      </c>
      <c r="DV22" s="39">
        <f t="shared" si="64"/>
        <v>0</v>
      </c>
      <c r="DW22" s="424">
        <f t="shared" ref="DW22" si="65">SUM(G22:DV22)</f>
        <v>0</v>
      </c>
    </row>
    <row r="23" spans="1:129">
      <c r="A23" s="560"/>
      <c r="B23" s="16">
        <v>3</v>
      </c>
      <c r="C23" s="16">
        <v>9</v>
      </c>
      <c r="D23" s="13">
        <v>48</v>
      </c>
      <c r="E23" s="12"/>
      <c r="F23" s="182"/>
      <c r="G23" s="169"/>
      <c r="H23" s="34"/>
      <c r="I23" s="34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83"/>
      <c r="DL23" s="169"/>
      <c r="DM23" s="183"/>
      <c r="DN23" s="169"/>
      <c r="DO23" s="183"/>
      <c r="DP23" s="169"/>
      <c r="DQ23" s="183"/>
      <c r="DR23" s="169"/>
      <c r="DS23" s="183"/>
      <c r="DT23" s="169"/>
      <c r="DU23" s="183"/>
      <c r="DV23" s="169"/>
      <c r="DW23" s="424"/>
      <c r="DX23" s="3"/>
      <c r="DY23" s="3"/>
    </row>
    <row r="24" spans="1:129" ht="15.75" thickBot="1">
      <c r="A24" s="10" t="s">
        <v>27</v>
      </c>
      <c r="B24" s="553">
        <f>B23+C23+D23</f>
        <v>60</v>
      </c>
      <c r="C24" s="554"/>
      <c r="D24" s="555"/>
      <c r="E24" s="12"/>
      <c r="F24" s="182"/>
      <c r="G24" s="168"/>
      <c r="H24" s="182"/>
      <c r="I24" s="168"/>
      <c r="J24" s="182"/>
      <c r="K24" s="168"/>
      <c r="L24" s="182"/>
      <c r="M24" s="168"/>
      <c r="N24" s="182"/>
      <c r="O24" s="168"/>
      <c r="P24" s="182"/>
      <c r="Q24" s="168"/>
      <c r="R24" s="182"/>
      <c r="S24" s="168"/>
      <c r="T24" s="182"/>
      <c r="U24" s="168"/>
      <c r="V24" s="182"/>
      <c r="W24" s="168"/>
      <c r="X24" s="182"/>
      <c r="Y24" s="168"/>
      <c r="Z24" s="182"/>
      <c r="AA24" s="168"/>
      <c r="AB24" s="182"/>
      <c r="AC24" s="168"/>
      <c r="AD24" s="182"/>
      <c r="AE24" s="168"/>
      <c r="AF24" s="182"/>
      <c r="AG24" s="168"/>
      <c r="AH24" s="182"/>
      <c r="AI24" s="168"/>
      <c r="AJ24" s="182"/>
      <c r="AK24" s="168"/>
      <c r="AL24" s="182"/>
      <c r="AM24" s="168"/>
      <c r="AN24" s="182"/>
      <c r="AO24" s="168"/>
      <c r="AP24" s="182"/>
      <c r="AQ24" s="168"/>
      <c r="AR24" s="182"/>
      <c r="AS24" s="168"/>
      <c r="AT24" s="182"/>
      <c r="AU24" s="168"/>
      <c r="AV24" s="182"/>
      <c r="AW24" s="168"/>
      <c r="AX24" s="182"/>
      <c r="AY24" s="168"/>
      <c r="AZ24" s="182"/>
      <c r="BA24" s="168"/>
      <c r="BB24" s="182"/>
      <c r="BC24" s="168"/>
      <c r="BD24" s="182"/>
      <c r="BE24" s="168"/>
      <c r="BF24" s="182"/>
      <c r="BG24" s="168"/>
      <c r="BH24" s="182"/>
      <c r="BI24" s="168"/>
      <c r="BJ24" s="182"/>
      <c r="BK24" s="168"/>
      <c r="BL24" s="182"/>
      <c r="BM24" s="168"/>
      <c r="BN24" s="182"/>
      <c r="BO24" s="168"/>
      <c r="BP24" s="182"/>
      <c r="BQ24" s="168"/>
      <c r="BR24" s="182"/>
      <c r="BS24" s="168"/>
      <c r="BT24" s="182"/>
      <c r="BU24" s="168"/>
      <c r="BV24" s="182"/>
      <c r="BW24" s="168"/>
      <c r="BX24" s="182"/>
      <c r="BY24" s="168"/>
      <c r="BZ24" s="182"/>
      <c r="CA24" s="168"/>
      <c r="CB24" s="182"/>
      <c r="CC24" s="168"/>
      <c r="CD24" s="182"/>
      <c r="CE24" s="168"/>
      <c r="CF24" s="182"/>
      <c r="CG24" s="168"/>
      <c r="CH24" s="182"/>
      <c r="CI24" s="168"/>
      <c r="CJ24" s="182"/>
      <c r="CK24" s="168"/>
      <c r="CL24" s="182"/>
      <c r="CM24" s="168"/>
      <c r="CN24" s="182"/>
      <c r="CO24" s="168"/>
      <c r="CP24" s="182"/>
      <c r="CQ24" s="168"/>
      <c r="CR24" s="182"/>
      <c r="CS24" s="168"/>
      <c r="CT24" s="182"/>
      <c r="CU24" s="168"/>
      <c r="CV24" s="182"/>
      <c r="CW24" s="168"/>
      <c r="CX24" s="182"/>
      <c r="CY24" s="168"/>
      <c r="CZ24" s="182"/>
      <c r="DA24" s="168"/>
      <c r="DB24" s="182"/>
      <c r="DC24" s="168"/>
      <c r="DD24" s="182"/>
      <c r="DE24" s="168"/>
      <c r="DF24" s="182"/>
      <c r="DG24" s="168"/>
      <c r="DH24" s="182"/>
      <c r="DI24" s="168"/>
      <c r="DJ24" s="182"/>
      <c r="DK24" s="168"/>
      <c r="DL24" s="182"/>
      <c r="DM24" s="168"/>
      <c r="DN24" s="182"/>
      <c r="DO24" s="168"/>
      <c r="DP24" s="182"/>
      <c r="DQ24" s="168"/>
      <c r="DR24" s="182"/>
      <c r="DS24" s="168"/>
      <c r="DT24" s="182"/>
      <c r="DU24" s="168"/>
      <c r="DV24" s="182"/>
      <c r="DW24" s="424"/>
    </row>
    <row r="25" spans="1:129" ht="15.75" thickBot="1">
      <c r="F25" s="182"/>
      <c r="G25" s="168"/>
      <c r="H25" s="184"/>
      <c r="I25" s="168"/>
      <c r="J25" s="184"/>
      <c r="K25" s="185"/>
      <c r="L25" s="184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424"/>
    </row>
    <row r="26" spans="1:129" ht="15.75" thickBot="1">
      <c r="F26" s="181"/>
      <c r="G26" s="561" t="s">
        <v>30</v>
      </c>
      <c r="H26" s="566"/>
      <c r="I26" s="566"/>
      <c r="J26" s="566"/>
      <c r="K26" s="566"/>
      <c r="L26" s="562"/>
      <c r="M26" s="561" t="s">
        <v>31</v>
      </c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2"/>
      <c r="AE26" s="561" t="s">
        <v>32</v>
      </c>
      <c r="AF26" s="566"/>
      <c r="AG26" s="566"/>
      <c r="AH26" s="566"/>
      <c r="AI26" s="566"/>
      <c r="AJ26" s="566"/>
      <c r="AK26" s="566"/>
      <c r="AL26" s="566"/>
      <c r="AM26" s="566"/>
      <c r="AN26" s="566"/>
      <c r="AO26" s="566"/>
      <c r="AP26" s="566"/>
      <c r="AQ26" s="566"/>
      <c r="AR26" s="566"/>
      <c r="AS26" s="566"/>
      <c r="AT26" s="566"/>
      <c r="AU26" s="566"/>
      <c r="AV26" s="566"/>
      <c r="AW26" s="566"/>
      <c r="AX26" s="566"/>
      <c r="AY26" s="566"/>
      <c r="AZ26" s="566"/>
      <c r="BA26" s="566"/>
      <c r="BB26" s="566"/>
      <c r="BC26" s="566"/>
      <c r="BD26" s="566"/>
      <c r="BE26" s="566"/>
      <c r="BF26" s="566"/>
      <c r="BG26" s="566"/>
      <c r="BH26" s="566"/>
      <c r="BI26" s="566"/>
      <c r="BJ26" s="566"/>
      <c r="BK26" s="566"/>
      <c r="BL26" s="566"/>
      <c r="BM26" s="566"/>
      <c r="BN26" s="566"/>
      <c r="BO26" s="566"/>
      <c r="BP26" s="566"/>
      <c r="BQ26" s="566"/>
      <c r="BR26" s="566"/>
      <c r="BS26" s="566"/>
      <c r="BT26" s="566"/>
      <c r="BU26" s="566"/>
      <c r="BV26" s="566"/>
      <c r="BW26" s="566"/>
      <c r="BX26" s="566"/>
      <c r="BY26" s="566"/>
      <c r="BZ26" s="566"/>
      <c r="CA26" s="566"/>
      <c r="CB26" s="566"/>
      <c r="CC26" s="566"/>
      <c r="CD26" s="566"/>
      <c r="CE26" s="566"/>
      <c r="CF26" s="566"/>
      <c r="CG26" s="566"/>
      <c r="CH26" s="566"/>
      <c r="CI26" s="566"/>
      <c r="CJ26" s="566"/>
      <c r="CK26" s="566"/>
      <c r="CL26" s="566"/>
      <c r="CM26" s="566"/>
      <c r="CN26" s="566"/>
      <c r="CO26" s="566"/>
      <c r="CP26" s="566"/>
      <c r="CQ26" s="566"/>
      <c r="CR26" s="566"/>
      <c r="CS26" s="566"/>
      <c r="CT26" s="566"/>
      <c r="CU26" s="566"/>
      <c r="CV26" s="566"/>
      <c r="CW26" s="566"/>
      <c r="CX26" s="566"/>
      <c r="CY26" s="566"/>
      <c r="CZ26" s="566"/>
      <c r="DA26" s="566"/>
      <c r="DB26" s="566"/>
      <c r="DC26" s="566"/>
      <c r="DD26" s="566"/>
      <c r="DE26" s="566"/>
      <c r="DF26" s="566"/>
      <c r="DG26" s="566"/>
      <c r="DH26" s="566"/>
      <c r="DI26" s="566"/>
      <c r="DJ26" s="566"/>
      <c r="DK26" s="566"/>
      <c r="DL26" s="566"/>
      <c r="DM26" s="566"/>
      <c r="DN26" s="566"/>
      <c r="DO26" s="566"/>
      <c r="DP26" s="566"/>
      <c r="DQ26" s="566"/>
      <c r="DR26" s="566"/>
      <c r="DS26" s="566"/>
      <c r="DT26" s="566"/>
      <c r="DU26" s="566"/>
      <c r="DV26" s="562"/>
      <c r="DW26" s="424"/>
    </row>
    <row r="27" spans="1:129" ht="15.75" thickBot="1">
      <c r="G27" s="552">
        <v>1</v>
      </c>
      <c r="H27" s="550"/>
      <c r="I27" s="549">
        <f>G27+1</f>
        <v>2</v>
      </c>
      <c r="J27" s="550"/>
      <c r="K27" s="549">
        <f t="shared" ref="K27" si="66">I27+1</f>
        <v>3</v>
      </c>
      <c r="L27" s="551"/>
      <c r="M27" s="552">
        <f t="shared" ref="M27" si="67">K27+1</f>
        <v>4</v>
      </c>
      <c r="N27" s="550"/>
      <c r="O27" s="549">
        <f t="shared" ref="O27" si="68">M27+1</f>
        <v>5</v>
      </c>
      <c r="P27" s="550"/>
      <c r="Q27" s="549">
        <f t="shared" ref="Q27" si="69">O27+1</f>
        <v>6</v>
      </c>
      <c r="R27" s="550"/>
      <c r="S27" s="549">
        <f t="shared" ref="S27" si="70">Q27+1</f>
        <v>7</v>
      </c>
      <c r="T27" s="550"/>
      <c r="U27" s="549">
        <f t="shared" ref="U27" si="71">S27+1</f>
        <v>8</v>
      </c>
      <c r="V27" s="550"/>
      <c r="W27" s="549">
        <f t="shared" ref="W27" si="72">U27+1</f>
        <v>9</v>
      </c>
      <c r="X27" s="550"/>
      <c r="Y27" s="549">
        <f t="shared" ref="Y27" si="73">W27+1</f>
        <v>10</v>
      </c>
      <c r="Z27" s="550"/>
      <c r="AA27" s="549">
        <f t="shared" ref="AA27" si="74">Y27+1</f>
        <v>11</v>
      </c>
      <c r="AB27" s="550"/>
      <c r="AC27" s="549">
        <f t="shared" ref="AC27" si="75">AA27+1</f>
        <v>12</v>
      </c>
      <c r="AD27" s="551"/>
      <c r="AE27" s="548">
        <f t="shared" ref="AE27" si="76">AC27+1</f>
        <v>13</v>
      </c>
      <c r="AF27" s="547"/>
      <c r="AG27" s="546">
        <f t="shared" ref="AG27" si="77">AE27+1</f>
        <v>14</v>
      </c>
      <c r="AH27" s="547"/>
      <c r="AI27" s="546">
        <f t="shared" ref="AI27" si="78">AG27+1</f>
        <v>15</v>
      </c>
      <c r="AJ27" s="547"/>
      <c r="AK27" s="546">
        <f t="shared" ref="AK27" si="79">AI27+1</f>
        <v>16</v>
      </c>
      <c r="AL27" s="547"/>
      <c r="AM27" s="546">
        <f t="shared" ref="AM27" si="80">AK27+1</f>
        <v>17</v>
      </c>
      <c r="AN27" s="547"/>
      <c r="AO27" s="546">
        <f t="shared" ref="AO27" si="81">AM27+1</f>
        <v>18</v>
      </c>
      <c r="AP27" s="547"/>
      <c r="AQ27" s="546">
        <f t="shared" ref="AQ27" si="82">AO27+1</f>
        <v>19</v>
      </c>
      <c r="AR27" s="547"/>
      <c r="AS27" s="546">
        <f t="shared" ref="AS27" si="83">AQ27+1</f>
        <v>20</v>
      </c>
      <c r="AT27" s="547"/>
      <c r="AU27" s="546">
        <f t="shared" ref="AU27" si="84">AS27+1</f>
        <v>21</v>
      </c>
      <c r="AV27" s="547"/>
      <c r="AW27" s="546">
        <f t="shared" ref="AW27" si="85">AU27+1</f>
        <v>22</v>
      </c>
      <c r="AX27" s="547"/>
      <c r="AY27" s="546">
        <f t="shared" ref="AY27" si="86">AW27+1</f>
        <v>23</v>
      </c>
      <c r="AZ27" s="547"/>
      <c r="BA27" s="546">
        <f t="shared" ref="BA27" si="87">AY27+1</f>
        <v>24</v>
      </c>
      <c r="BB27" s="547"/>
      <c r="BC27" s="546">
        <f t="shared" ref="BC27" si="88">BA27+1</f>
        <v>25</v>
      </c>
      <c r="BD27" s="547"/>
      <c r="BE27" s="546">
        <f t="shared" ref="BE27" si="89">BC27+1</f>
        <v>26</v>
      </c>
      <c r="BF27" s="547"/>
      <c r="BG27" s="546">
        <f t="shared" ref="BG27" si="90">BE27+1</f>
        <v>27</v>
      </c>
      <c r="BH27" s="547"/>
      <c r="BI27" s="546">
        <f t="shared" ref="BI27" si="91">BG27+1</f>
        <v>28</v>
      </c>
      <c r="BJ27" s="547"/>
      <c r="BK27" s="546">
        <f t="shared" ref="BK27" si="92">BI27+1</f>
        <v>29</v>
      </c>
      <c r="BL27" s="547"/>
      <c r="BM27" s="546">
        <f t="shared" ref="BM27" si="93">BK27+1</f>
        <v>30</v>
      </c>
      <c r="BN27" s="547"/>
      <c r="BO27" s="546">
        <f t="shared" ref="BO27" si="94">BM27+1</f>
        <v>31</v>
      </c>
      <c r="BP27" s="547"/>
      <c r="BQ27" s="546">
        <f t="shared" ref="BQ27" si="95">BO27+1</f>
        <v>32</v>
      </c>
      <c r="BR27" s="547"/>
      <c r="BS27" s="546">
        <f t="shared" ref="BS27" si="96">BQ27+1</f>
        <v>33</v>
      </c>
      <c r="BT27" s="547"/>
      <c r="BU27" s="546">
        <f t="shared" ref="BU27" si="97">BS27+1</f>
        <v>34</v>
      </c>
      <c r="BV27" s="547"/>
      <c r="BW27" s="546">
        <f t="shared" ref="BW27" si="98">BU27+1</f>
        <v>35</v>
      </c>
      <c r="BX27" s="547"/>
      <c r="BY27" s="546">
        <f t="shared" ref="BY27" si="99">BW27+1</f>
        <v>36</v>
      </c>
      <c r="BZ27" s="547"/>
      <c r="CA27" s="546">
        <f t="shared" ref="CA27" si="100">BY27+1</f>
        <v>37</v>
      </c>
      <c r="CB27" s="547"/>
      <c r="CC27" s="546">
        <f t="shared" ref="CC27" si="101">CA27+1</f>
        <v>38</v>
      </c>
      <c r="CD27" s="547"/>
      <c r="CE27" s="546">
        <f t="shared" ref="CE27" si="102">CC27+1</f>
        <v>39</v>
      </c>
      <c r="CF27" s="547"/>
      <c r="CG27" s="546">
        <f t="shared" ref="CG27" si="103">CE27+1</f>
        <v>40</v>
      </c>
      <c r="CH27" s="547"/>
      <c r="CI27" s="546">
        <f t="shared" ref="CI27" si="104">CG27+1</f>
        <v>41</v>
      </c>
      <c r="CJ27" s="547"/>
      <c r="CK27" s="546">
        <f t="shared" ref="CK27" si="105">CI27+1</f>
        <v>42</v>
      </c>
      <c r="CL27" s="547"/>
      <c r="CM27" s="546">
        <f t="shared" ref="CM27" si="106">CK27+1</f>
        <v>43</v>
      </c>
      <c r="CN27" s="547"/>
      <c r="CO27" s="546">
        <f t="shared" ref="CO27" si="107">CM27+1</f>
        <v>44</v>
      </c>
      <c r="CP27" s="547"/>
      <c r="CQ27" s="546">
        <f t="shared" ref="CQ27" si="108">CO27+1</f>
        <v>45</v>
      </c>
      <c r="CR27" s="547"/>
      <c r="CS27" s="546">
        <f t="shared" ref="CS27" si="109">CQ27+1</f>
        <v>46</v>
      </c>
      <c r="CT27" s="547"/>
      <c r="CU27" s="546">
        <f t="shared" ref="CU27" si="110">CS27+1</f>
        <v>47</v>
      </c>
      <c r="CV27" s="547"/>
      <c r="CW27" s="546">
        <f t="shared" ref="CW27" si="111">CU27+1</f>
        <v>48</v>
      </c>
      <c r="CX27" s="547"/>
      <c r="CY27" s="546">
        <f t="shared" ref="CY27" si="112">CW27+1</f>
        <v>49</v>
      </c>
      <c r="CZ27" s="547"/>
      <c r="DA27" s="546">
        <f t="shared" ref="DA27" si="113">CY27+1</f>
        <v>50</v>
      </c>
      <c r="DB27" s="547"/>
      <c r="DC27" s="546">
        <f t="shared" ref="DC27" si="114">DA27+1</f>
        <v>51</v>
      </c>
      <c r="DD27" s="547"/>
      <c r="DE27" s="546">
        <f t="shared" ref="DE27" si="115">DC27+1</f>
        <v>52</v>
      </c>
      <c r="DF27" s="547"/>
      <c r="DG27" s="546">
        <f t="shared" ref="DG27" si="116">DE27+1</f>
        <v>53</v>
      </c>
      <c r="DH27" s="547"/>
      <c r="DI27" s="546">
        <f t="shared" ref="DI27" si="117">DG27+1</f>
        <v>54</v>
      </c>
      <c r="DJ27" s="547"/>
      <c r="DK27" s="546">
        <f t="shared" ref="DK27" si="118">DI27+1</f>
        <v>55</v>
      </c>
      <c r="DL27" s="547"/>
      <c r="DM27" s="546">
        <f t="shared" ref="DM27" si="119">DK27+1</f>
        <v>56</v>
      </c>
      <c r="DN27" s="547"/>
      <c r="DO27" s="546">
        <f t="shared" ref="DO27" si="120">DM27+1</f>
        <v>57</v>
      </c>
      <c r="DP27" s="547"/>
      <c r="DQ27" s="546">
        <f t="shared" ref="DQ27" si="121">DO27+1</f>
        <v>58</v>
      </c>
      <c r="DR27" s="547"/>
      <c r="DS27" s="546">
        <f t="shared" ref="DS27" si="122">DQ27+1</f>
        <v>59</v>
      </c>
      <c r="DT27" s="547"/>
      <c r="DU27" s="546">
        <f t="shared" ref="DU27" si="123">DS27+1</f>
        <v>60</v>
      </c>
      <c r="DV27" s="548"/>
      <c r="DW27" s="424"/>
    </row>
    <row r="28" spans="1:129" ht="15.75" thickBot="1">
      <c r="A28" s="30"/>
      <c r="B28" s="197" t="s">
        <v>34</v>
      </c>
      <c r="C28" s="197" t="s">
        <v>35</v>
      </c>
      <c r="D28" s="197" t="s">
        <v>36</v>
      </c>
      <c r="E28" s="197" t="s">
        <v>47</v>
      </c>
      <c r="F28" s="197" t="s">
        <v>48</v>
      </c>
      <c r="G28" s="27" t="s">
        <v>29</v>
      </c>
      <c r="H28" s="17" t="s">
        <v>33</v>
      </c>
      <c r="I28" s="17" t="s">
        <v>29</v>
      </c>
      <c r="J28" s="17" t="s">
        <v>33</v>
      </c>
      <c r="K28" s="17" t="s">
        <v>29</v>
      </c>
      <c r="L28" s="28" t="s">
        <v>33</v>
      </c>
      <c r="M28" s="27" t="s">
        <v>29</v>
      </c>
      <c r="N28" s="17" t="s">
        <v>33</v>
      </c>
      <c r="O28" s="17" t="s">
        <v>29</v>
      </c>
      <c r="P28" s="17" t="s">
        <v>33</v>
      </c>
      <c r="Q28" s="17" t="s">
        <v>29</v>
      </c>
      <c r="R28" s="17" t="s">
        <v>33</v>
      </c>
      <c r="S28" s="17" t="s">
        <v>29</v>
      </c>
      <c r="T28" s="17" t="s">
        <v>33</v>
      </c>
      <c r="U28" s="17" t="s">
        <v>29</v>
      </c>
      <c r="V28" s="17" t="s">
        <v>33</v>
      </c>
      <c r="W28" s="17" t="s">
        <v>29</v>
      </c>
      <c r="X28" s="17" t="s">
        <v>33</v>
      </c>
      <c r="Y28" s="17" t="s">
        <v>29</v>
      </c>
      <c r="Z28" s="17" t="s">
        <v>33</v>
      </c>
      <c r="AA28" s="17" t="s">
        <v>29</v>
      </c>
      <c r="AB28" s="17" t="s">
        <v>33</v>
      </c>
      <c r="AC28" s="17" t="s">
        <v>29</v>
      </c>
      <c r="AD28" s="28" t="s">
        <v>33</v>
      </c>
      <c r="AE28" s="26" t="s">
        <v>29</v>
      </c>
      <c r="AF28" s="17" t="s">
        <v>33</v>
      </c>
      <c r="AG28" s="17" t="s">
        <v>29</v>
      </c>
      <c r="AH28" s="17" t="s">
        <v>33</v>
      </c>
      <c r="AI28" s="17" t="s">
        <v>29</v>
      </c>
      <c r="AJ28" s="17" t="s">
        <v>33</v>
      </c>
      <c r="AK28" s="17" t="s">
        <v>29</v>
      </c>
      <c r="AL28" s="17" t="s">
        <v>33</v>
      </c>
      <c r="AM28" s="17" t="s">
        <v>29</v>
      </c>
      <c r="AN28" s="17" t="s">
        <v>33</v>
      </c>
      <c r="AO28" s="17" t="s">
        <v>29</v>
      </c>
      <c r="AP28" s="17" t="s">
        <v>33</v>
      </c>
      <c r="AQ28" s="17" t="s">
        <v>29</v>
      </c>
      <c r="AR28" s="17" t="s">
        <v>33</v>
      </c>
      <c r="AS28" s="17" t="s">
        <v>29</v>
      </c>
      <c r="AT28" s="17" t="s">
        <v>33</v>
      </c>
      <c r="AU28" s="17" t="s">
        <v>29</v>
      </c>
      <c r="AV28" s="17" t="s">
        <v>33</v>
      </c>
      <c r="AW28" s="17" t="s">
        <v>29</v>
      </c>
      <c r="AX28" s="17" t="s">
        <v>33</v>
      </c>
      <c r="AY28" s="17" t="s">
        <v>29</v>
      </c>
      <c r="AZ28" s="17" t="s">
        <v>33</v>
      </c>
      <c r="BA28" s="17" t="s">
        <v>29</v>
      </c>
      <c r="BB28" s="17" t="s">
        <v>33</v>
      </c>
      <c r="BC28" s="17" t="s">
        <v>29</v>
      </c>
      <c r="BD28" s="17" t="s">
        <v>33</v>
      </c>
      <c r="BE28" s="17" t="s">
        <v>29</v>
      </c>
      <c r="BF28" s="17" t="s">
        <v>33</v>
      </c>
      <c r="BG28" s="17" t="s">
        <v>29</v>
      </c>
      <c r="BH28" s="17" t="s">
        <v>33</v>
      </c>
      <c r="BI28" s="17" t="s">
        <v>29</v>
      </c>
      <c r="BJ28" s="17" t="s">
        <v>33</v>
      </c>
      <c r="BK28" s="17" t="s">
        <v>29</v>
      </c>
      <c r="BL28" s="17" t="s">
        <v>33</v>
      </c>
      <c r="BM28" s="17" t="s">
        <v>29</v>
      </c>
      <c r="BN28" s="17" t="s">
        <v>33</v>
      </c>
      <c r="BO28" s="17" t="s">
        <v>29</v>
      </c>
      <c r="BP28" s="17" t="s">
        <v>33</v>
      </c>
      <c r="BQ28" s="17" t="s">
        <v>29</v>
      </c>
      <c r="BR28" s="17" t="s">
        <v>33</v>
      </c>
      <c r="BS28" s="17" t="s">
        <v>29</v>
      </c>
      <c r="BT28" s="17" t="s">
        <v>33</v>
      </c>
      <c r="BU28" s="17" t="s">
        <v>29</v>
      </c>
      <c r="BV28" s="17" t="s">
        <v>33</v>
      </c>
      <c r="BW28" s="17" t="s">
        <v>29</v>
      </c>
      <c r="BX28" s="17" t="s">
        <v>33</v>
      </c>
      <c r="BY28" s="17" t="s">
        <v>29</v>
      </c>
      <c r="BZ28" s="17" t="s">
        <v>33</v>
      </c>
      <c r="CA28" s="17" t="s">
        <v>29</v>
      </c>
      <c r="CB28" s="17" t="s">
        <v>33</v>
      </c>
      <c r="CC28" s="17" t="s">
        <v>29</v>
      </c>
      <c r="CD28" s="17" t="s">
        <v>33</v>
      </c>
      <c r="CE28" s="17" t="s">
        <v>29</v>
      </c>
      <c r="CF28" s="17" t="s">
        <v>33</v>
      </c>
      <c r="CG28" s="17" t="s">
        <v>29</v>
      </c>
      <c r="CH28" s="17" t="s">
        <v>33</v>
      </c>
      <c r="CI28" s="17" t="s">
        <v>29</v>
      </c>
      <c r="CJ28" s="17" t="s">
        <v>33</v>
      </c>
      <c r="CK28" s="17" t="s">
        <v>29</v>
      </c>
      <c r="CL28" s="17" t="s">
        <v>33</v>
      </c>
      <c r="CM28" s="17" t="s">
        <v>29</v>
      </c>
      <c r="CN28" s="17" t="s">
        <v>33</v>
      </c>
      <c r="CO28" s="17" t="s">
        <v>29</v>
      </c>
      <c r="CP28" s="17" t="s">
        <v>33</v>
      </c>
      <c r="CQ28" s="17" t="s">
        <v>29</v>
      </c>
      <c r="CR28" s="17" t="s">
        <v>33</v>
      </c>
      <c r="CS28" s="17" t="s">
        <v>29</v>
      </c>
      <c r="CT28" s="17" t="s">
        <v>33</v>
      </c>
      <c r="CU28" s="17" t="s">
        <v>29</v>
      </c>
      <c r="CV28" s="17" t="s">
        <v>33</v>
      </c>
      <c r="CW28" s="17" t="s">
        <v>29</v>
      </c>
      <c r="CX28" s="17" t="s">
        <v>33</v>
      </c>
      <c r="CY28" s="17" t="s">
        <v>29</v>
      </c>
      <c r="CZ28" s="17" t="s">
        <v>33</v>
      </c>
      <c r="DA28" s="17" t="s">
        <v>29</v>
      </c>
      <c r="DB28" s="17" t="s">
        <v>33</v>
      </c>
      <c r="DC28" s="17" t="s">
        <v>29</v>
      </c>
      <c r="DD28" s="17" t="s">
        <v>33</v>
      </c>
      <c r="DE28" s="17" t="s">
        <v>29</v>
      </c>
      <c r="DF28" s="17" t="s">
        <v>33</v>
      </c>
      <c r="DG28" s="17" t="s">
        <v>29</v>
      </c>
      <c r="DH28" s="17" t="s">
        <v>33</v>
      </c>
      <c r="DI28" s="17" t="s">
        <v>29</v>
      </c>
      <c r="DJ28" s="17" t="s">
        <v>33</v>
      </c>
      <c r="DK28" s="17" t="s">
        <v>29</v>
      </c>
      <c r="DL28" s="17" t="s">
        <v>33</v>
      </c>
      <c r="DM28" s="17" t="s">
        <v>29</v>
      </c>
      <c r="DN28" s="17" t="s">
        <v>33</v>
      </c>
      <c r="DO28" s="17" t="s">
        <v>29</v>
      </c>
      <c r="DP28" s="17" t="s">
        <v>33</v>
      </c>
      <c r="DQ28" s="17" t="s">
        <v>29</v>
      </c>
      <c r="DR28" s="17" t="s">
        <v>33</v>
      </c>
      <c r="DS28" s="17" t="s">
        <v>29</v>
      </c>
      <c r="DT28" s="17" t="s">
        <v>33</v>
      </c>
      <c r="DU28" s="8" t="s">
        <v>29</v>
      </c>
      <c r="DV28" s="31" t="s">
        <v>33</v>
      </c>
      <c r="DW28" s="424"/>
    </row>
    <row r="29" spans="1:129">
      <c r="A29" s="198" t="s">
        <v>37</v>
      </c>
      <c r="B29" s="190">
        <f>'PREMISSAS DESPESAS'!$C$4</f>
        <v>0</v>
      </c>
      <c r="C29" s="190" t="e">
        <f>'PREMISSAS DESPESAS'!$H$4</f>
        <v>#DIV/0!</v>
      </c>
      <c r="D29" s="190" t="e">
        <f>'PREMISSAS DESPESAS'!$M$4</f>
        <v>#DIV/0!</v>
      </c>
      <c r="E29" s="209">
        <f>'PREMISSAS DESPESAS'!$C$5</f>
        <v>0</v>
      </c>
      <c r="F29" s="199" t="e">
        <f>SUM(H29,J29,L29,N29,P29,R29,T29,V29,X29,Z29,AB29,AD29,AF29,AH29,AJ29,AL29,AN29,AP29,AR29,AT29,AV29,AX29,AZ29,BB29,BD29,BF29,BH29,BJ29,BL29,BN29,BP29,BR29,BT29,BV29,BX29,BZ29,CB29,CD29,CF29,CH29,CJ29,CL29,CN29,CP29,CR29,CT29,CV29,CX29,CZ29,DB29,DD29,DF29,DH29,DJ29,DL29,DN29,DP29,DR29,DT29,DV29)</f>
        <v>#DIV/0!</v>
      </c>
      <c r="G29" s="18">
        <v>0</v>
      </c>
      <c r="H29" s="19">
        <f>IF(G29=0,0,G29*$E29)</f>
        <v>0</v>
      </c>
      <c r="I29" s="11">
        <v>0</v>
      </c>
      <c r="J29" s="19">
        <f t="shared" ref="J29" si="124">IF(I29=0,0,I29*$E29)</f>
        <v>0</v>
      </c>
      <c r="K29" s="11">
        <v>0</v>
      </c>
      <c r="L29" s="19">
        <f t="shared" ref="L29:L31" si="125">IF(K29=0,0,K29*$E29)</f>
        <v>0</v>
      </c>
      <c r="M29" s="18" t="e">
        <f>$C29</f>
        <v>#DIV/0!</v>
      </c>
      <c r="N29" s="19" t="e">
        <f>IF(M29=0,0, M29*$E29)</f>
        <v>#DIV/0!</v>
      </c>
      <c r="O29" s="11">
        <v>0</v>
      </c>
      <c r="P29" s="19">
        <f>IF(O29=0,0, O29*$E29)</f>
        <v>0</v>
      </c>
      <c r="Q29" s="11">
        <v>0</v>
      </c>
      <c r="R29" s="19">
        <f t="shared" ref="R29" si="126">IF(Q29=0,0, Q29*$E29)</f>
        <v>0</v>
      </c>
      <c r="S29" s="11">
        <v>0</v>
      </c>
      <c r="T29" s="19">
        <f t="shared" ref="T29" si="127">IF(S29=0,0, S29*$E29)</f>
        <v>0</v>
      </c>
      <c r="U29" s="11">
        <v>0</v>
      </c>
      <c r="V29" s="19">
        <f t="shared" ref="V29" si="128">IF(U29=0,0, U29*$E29)</f>
        <v>0</v>
      </c>
      <c r="W29" s="11">
        <v>0</v>
      </c>
      <c r="X29" s="19">
        <f t="shared" ref="X29" si="129">IF(W29=0,0, W29*$E29)</f>
        <v>0</v>
      </c>
      <c r="Y29" s="11">
        <v>0</v>
      </c>
      <c r="Z29" s="19">
        <f t="shared" ref="Z29" si="130">IF(Y29=0,0, Y29*$E29)</f>
        <v>0</v>
      </c>
      <c r="AA29" s="11">
        <v>0</v>
      </c>
      <c r="AB29" s="19">
        <f t="shared" ref="AB29" si="131">IF(AA29=0,0, AA29*$E29)</f>
        <v>0</v>
      </c>
      <c r="AC29" s="11">
        <v>0</v>
      </c>
      <c r="AD29" s="20">
        <f t="shared" ref="AD29:AD31" si="132">IF(AC29=0,0, AC29*$E29)</f>
        <v>0</v>
      </c>
      <c r="AE29" s="50" t="e">
        <f>D29</f>
        <v>#DIV/0!</v>
      </c>
      <c r="AF29" s="19" t="e">
        <f>IF(AE29=0,0, AE29*$E29)</f>
        <v>#DIV/0!</v>
      </c>
      <c r="AG29" s="11">
        <v>0</v>
      </c>
      <c r="AH29" s="19">
        <f>IF(AG29=0,0, AG29*$E29)</f>
        <v>0</v>
      </c>
      <c r="AI29" s="11">
        <v>0</v>
      </c>
      <c r="AJ29" s="19">
        <f t="shared" ref="AJ29" si="133">IF(AI29=0,0, AI29*$E29)</f>
        <v>0</v>
      </c>
      <c r="AK29" s="11">
        <v>0</v>
      </c>
      <c r="AL29" s="19">
        <f t="shared" ref="AL29" si="134">IF(AK29=0,0, AK29*$E29)</f>
        <v>0</v>
      </c>
      <c r="AM29" s="11">
        <v>0</v>
      </c>
      <c r="AN29" s="19">
        <f t="shared" ref="AN29" si="135">IF(AM29=0,0, AM29*$E29)</f>
        <v>0</v>
      </c>
      <c r="AO29" s="11">
        <v>0</v>
      </c>
      <c r="AP29" s="19">
        <f t="shared" ref="AP29" si="136">IF(AO29=0,0, AO29*$E29)</f>
        <v>0</v>
      </c>
      <c r="AQ29" s="11">
        <v>0</v>
      </c>
      <c r="AR29" s="19">
        <f t="shared" ref="AR29" si="137">IF(AQ29=0,0, AQ29*$E29)</f>
        <v>0</v>
      </c>
      <c r="AS29" s="11">
        <v>0</v>
      </c>
      <c r="AT29" s="19">
        <f t="shared" ref="AT29" si="138">IF(AS29=0,0, AS29*$E29)</f>
        <v>0</v>
      </c>
      <c r="AU29" s="11">
        <v>0</v>
      </c>
      <c r="AV29" s="19">
        <f t="shared" ref="AV29" si="139">IF(AU29=0,0, AU29*$E29)</f>
        <v>0</v>
      </c>
      <c r="AW29" s="11">
        <v>0</v>
      </c>
      <c r="AX29" s="19">
        <f t="shared" ref="AX29" si="140">IF(AW29=0,0, AW29*$E29)</f>
        <v>0</v>
      </c>
      <c r="AY29" s="11">
        <v>0</v>
      </c>
      <c r="AZ29" s="19">
        <f t="shared" ref="AZ29" si="141">IF(AY29=0,0, AY29*$E29)</f>
        <v>0</v>
      </c>
      <c r="BA29" s="11">
        <v>0</v>
      </c>
      <c r="BB29" s="19">
        <f t="shared" ref="BB29" si="142">IF(BA29=0,0, BA29*$E29)</f>
        <v>0</v>
      </c>
      <c r="BC29" s="11">
        <v>0</v>
      </c>
      <c r="BD29" s="19">
        <f t="shared" ref="BD29" si="143">IF(BC29=0,0, BC29*$E29)</f>
        <v>0</v>
      </c>
      <c r="BE29" s="11">
        <v>0</v>
      </c>
      <c r="BF29" s="19">
        <f t="shared" ref="BF29" si="144">IF(BE29=0,0, BE29*$E29)</f>
        <v>0</v>
      </c>
      <c r="BG29" s="11">
        <v>0</v>
      </c>
      <c r="BH29" s="19">
        <f t="shared" ref="BH29" si="145">IF(BG29=0,0, BG29*$E29)</f>
        <v>0</v>
      </c>
      <c r="BI29" s="11">
        <v>0</v>
      </c>
      <c r="BJ29" s="19">
        <f t="shared" ref="BJ29" si="146">IF(BI29=0,0, BI29*$E29)</f>
        <v>0</v>
      </c>
      <c r="BK29" s="11">
        <v>0</v>
      </c>
      <c r="BL29" s="19">
        <f t="shared" ref="BL29" si="147">IF(BK29=0,0, BK29*$E29)</f>
        <v>0</v>
      </c>
      <c r="BM29" s="11">
        <v>0</v>
      </c>
      <c r="BN29" s="19">
        <f t="shared" ref="BN29" si="148">IF(BM29=0,0, BM29*$E29)</f>
        <v>0</v>
      </c>
      <c r="BO29" s="11">
        <v>0</v>
      </c>
      <c r="BP29" s="19">
        <f t="shared" ref="BP29" si="149">IF(BO29=0,0, BO29*$E29)</f>
        <v>0</v>
      </c>
      <c r="BQ29" s="11">
        <v>0</v>
      </c>
      <c r="BR29" s="19">
        <f t="shared" ref="BR29" si="150">IF(BQ29=0,0, BQ29*$E29)</f>
        <v>0</v>
      </c>
      <c r="BS29" s="11">
        <v>0</v>
      </c>
      <c r="BT29" s="19">
        <f t="shared" ref="BT29" si="151">IF(BS29=0,0, BS29*$E29)</f>
        <v>0</v>
      </c>
      <c r="BU29" s="11">
        <v>0</v>
      </c>
      <c r="BV29" s="19">
        <f t="shared" ref="BV29" si="152">IF(BU29=0,0, BU29*$E29)</f>
        <v>0</v>
      </c>
      <c r="BW29" s="11">
        <v>0</v>
      </c>
      <c r="BX29" s="19">
        <f t="shared" ref="BX29" si="153">IF(BW29=0,0, BW29*$E29)</f>
        <v>0</v>
      </c>
      <c r="BY29" s="11">
        <v>0</v>
      </c>
      <c r="BZ29" s="19">
        <f t="shared" ref="BZ29" si="154">IF(BY29=0,0, BY29*$E29)</f>
        <v>0</v>
      </c>
      <c r="CA29" s="11">
        <v>0</v>
      </c>
      <c r="CB29" s="19">
        <f t="shared" ref="CB29" si="155">IF(CA29=0,0, CA29*$E29)</f>
        <v>0</v>
      </c>
      <c r="CC29" s="11">
        <v>0</v>
      </c>
      <c r="CD29" s="19">
        <f t="shared" ref="CD29" si="156">IF(CC29=0,0, CC29*$E29)</f>
        <v>0</v>
      </c>
      <c r="CE29" s="11">
        <v>0</v>
      </c>
      <c r="CF29" s="19">
        <f t="shared" ref="CF29" si="157">IF(CE29=0,0, CE29*$E29)</f>
        <v>0</v>
      </c>
      <c r="CG29" s="11">
        <v>0</v>
      </c>
      <c r="CH29" s="19">
        <f t="shared" ref="CH29" si="158">IF(CG29=0,0, CG29*$E29)</f>
        <v>0</v>
      </c>
      <c r="CI29" s="11">
        <v>0</v>
      </c>
      <c r="CJ29" s="19">
        <f t="shared" ref="CJ29" si="159">IF(CI29=0,0, CI29*$E29)</f>
        <v>0</v>
      </c>
      <c r="CK29" s="11">
        <v>0</v>
      </c>
      <c r="CL29" s="19">
        <f t="shared" ref="CL29" si="160">IF(CK29=0,0, CK29*$E29)</f>
        <v>0</v>
      </c>
      <c r="CM29" s="11">
        <v>0</v>
      </c>
      <c r="CN29" s="19">
        <f t="shared" ref="CN29" si="161">IF(CM29=0,0, CM29*$E29)</f>
        <v>0</v>
      </c>
      <c r="CO29" s="11">
        <v>0</v>
      </c>
      <c r="CP29" s="19">
        <f t="shared" ref="CP29" si="162">IF(CO29=0,0, CO29*$E29)</f>
        <v>0</v>
      </c>
      <c r="CQ29" s="11">
        <v>0</v>
      </c>
      <c r="CR29" s="19">
        <f t="shared" ref="CR29" si="163">IF(CQ29=0,0, CQ29*$E29)</f>
        <v>0</v>
      </c>
      <c r="CS29" s="11">
        <v>0</v>
      </c>
      <c r="CT29" s="19">
        <f t="shared" ref="CT29" si="164">IF(CS29=0,0, CS29*$E29)</f>
        <v>0</v>
      </c>
      <c r="CU29" s="11">
        <v>0</v>
      </c>
      <c r="CV29" s="19">
        <f t="shared" ref="CV29" si="165">IF(CU29=0,0, CU29*$E29)</f>
        <v>0</v>
      </c>
      <c r="CW29" s="11">
        <v>0</v>
      </c>
      <c r="CX29" s="19">
        <f t="shared" ref="CX29" si="166">IF(CW29=0,0, CW29*$E29)</f>
        <v>0</v>
      </c>
      <c r="CY29" s="11">
        <v>0</v>
      </c>
      <c r="CZ29" s="19">
        <f t="shared" ref="CZ29" si="167">IF(CY29=0,0, CY29*$E29)</f>
        <v>0</v>
      </c>
      <c r="DA29" s="11">
        <v>0</v>
      </c>
      <c r="DB29" s="19">
        <f t="shared" ref="DB29" si="168">IF(DA29=0,0, DA29*$E29)</f>
        <v>0</v>
      </c>
      <c r="DC29" s="11">
        <v>0</v>
      </c>
      <c r="DD29" s="19">
        <f t="shared" ref="DD29" si="169">IF(DC29=0,0, DC29*$E29)</f>
        <v>0</v>
      </c>
      <c r="DE29" s="11">
        <v>0</v>
      </c>
      <c r="DF29" s="19">
        <f t="shared" ref="DF29" si="170">IF(DE29=0,0, DE29*$E29)</f>
        <v>0</v>
      </c>
      <c r="DG29" s="11">
        <v>0</v>
      </c>
      <c r="DH29" s="19">
        <f t="shared" ref="DH29" si="171">IF(DG29=0,0, DG29*$E29)</f>
        <v>0</v>
      </c>
      <c r="DI29" s="11">
        <v>0</v>
      </c>
      <c r="DJ29" s="19">
        <f t="shared" ref="DJ29" si="172">IF(DI29=0,0, DI29*$E29)</f>
        <v>0</v>
      </c>
      <c r="DK29" s="11">
        <v>0</v>
      </c>
      <c r="DL29" s="19">
        <f t="shared" ref="DL29" si="173">IF(DK29=0,0, DK29*$E29)</f>
        <v>0</v>
      </c>
      <c r="DM29" s="11">
        <v>0</v>
      </c>
      <c r="DN29" s="19">
        <f t="shared" ref="DN29" si="174">IF(DM29=0,0, DM29*$E29)</f>
        <v>0</v>
      </c>
      <c r="DO29" s="11">
        <v>0</v>
      </c>
      <c r="DP29" s="19">
        <f t="shared" ref="DP29" si="175">IF(DO29=0,0, DO29*$E29)</f>
        <v>0</v>
      </c>
      <c r="DQ29" s="11">
        <v>0</v>
      </c>
      <c r="DR29" s="19">
        <f t="shared" ref="DR29" si="176">IF(DQ29=0,0, DQ29*$E29)</f>
        <v>0</v>
      </c>
      <c r="DS29" s="11">
        <v>0</v>
      </c>
      <c r="DT29" s="19">
        <f t="shared" ref="DT29" si="177">IF(DS29=0,0, DS29*$E29)</f>
        <v>0</v>
      </c>
      <c r="DU29" s="11">
        <v>0</v>
      </c>
      <c r="DV29" s="20">
        <f t="shared" ref="DV29:DV31" si="178">IF(DU29=0,0, DU29*$E29)</f>
        <v>0</v>
      </c>
      <c r="DW29" s="424"/>
    </row>
    <row r="30" spans="1:129">
      <c r="A30" s="200" t="s">
        <v>56</v>
      </c>
      <c r="B30" s="210">
        <v>0</v>
      </c>
      <c r="C30" s="210">
        <v>0</v>
      </c>
      <c r="D30" s="210">
        <v>0</v>
      </c>
      <c r="E30" s="211">
        <f>'PREMISSAS DESPESAS'!$C$9</f>
        <v>0</v>
      </c>
      <c r="F30" s="201">
        <f>SUM(H30,J30,L30,N30,P30,R30,T30,V30,X30,Z30,AB30,AD30,AF30,AH30,AJ30,AL30,AN30,AP30,AR30,AT30,AV30,AX30,AZ30,BB30,BD30,BF30,BH30,BJ30,BL30,BN30,BP30,BR30,BT30,BV30,BX30,BZ30,CB30,CD30,CF30,CH30,CJ30,CL30,CN30,CP30,CR30,CT30,CV30,CX30,CZ30,DB30,DD30,DF30,DH30,DJ30,DL30,DN30,DP30,DR30,DT30,DV30)</f>
        <v>0</v>
      </c>
      <c r="G30" s="21">
        <v>0</v>
      </c>
      <c r="H30" s="3">
        <f>IF(G30=0,0,G30*$E30)</f>
        <v>0</v>
      </c>
      <c r="I30" s="12">
        <v>0</v>
      </c>
      <c r="J30" s="3">
        <f>IF(I30=0,0,I30*$E30)</f>
        <v>0</v>
      </c>
      <c r="K30" s="12">
        <v>0</v>
      </c>
      <c r="L30" s="22">
        <f>IF(K30=0,0,K30*$E30)</f>
        <v>0</v>
      </c>
      <c r="M30" s="12">
        <v>0</v>
      </c>
      <c r="N30" s="3">
        <f>IF(M30=0,0, M30*$E30)</f>
        <v>0</v>
      </c>
      <c r="O30" s="12">
        <v>0</v>
      </c>
      <c r="P30" s="3">
        <f>IF(O30=0,0, O30*$E30)</f>
        <v>0</v>
      </c>
      <c r="Q30" s="12">
        <f>$C30</f>
        <v>0</v>
      </c>
      <c r="R30" s="3">
        <f>IF(Q30=0,0, Q30*$E30)</f>
        <v>0</v>
      </c>
      <c r="S30" s="12">
        <f>$C30</f>
        <v>0</v>
      </c>
      <c r="T30" s="3">
        <f>IF(S30=0,0, S30*$E30)</f>
        <v>0</v>
      </c>
      <c r="U30" s="12">
        <f>$C30</f>
        <v>0</v>
      </c>
      <c r="V30" s="3">
        <f>IF(U30=0,0, U30*$E30)</f>
        <v>0</v>
      </c>
      <c r="W30" s="12">
        <f>$C30</f>
        <v>0</v>
      </c>
      <c r="X30" s="3">
        <f>IF(W30=0,0, W30*$E30)</f>
        <v>0</v>
      </c>
      <c r="Y30" s="12">
        <f>$C30</f>
        <v>0</v>
      </c>
      <c r="Z30" s="3">
        <f>IF(Y30=0,0, Y30*$E30)</f>
        <v>0</v>
      </c>
      <c r="AA30" s="12">
        <f>$C30</f>
        <v>0</v>
      </c>
      <c r="AB30" s="3">
        <f>IF(AA30=0,0, AA30*$E30)</f>
        <v>0</v>
      </c>
      <c r="AC30" s="12">
        <f>$C30</f>
        <v>0</v>
      </c>
      <c r="AD30" s="22">
        <f>IF(AC30=0,0, AC30*$E30)</f>
        <v>0</v>
      </c>
      <c r="AE30" s="21">
        <f>$D30</f>
        <v>0</v>
      </c>
      <c r="AF30" s="3">
        <f>IF(AE30=0,0, AE30*$E30)</f>
        <v>0</v>
      </c>
      <c r="AG30" s="12">
        <f>$D30</f>
        <v>0</v>
      </c>
      <c r="AH30" s="3">
        <f>IF(AG30=0,0, AG30*$E30)</f>
        <v>0</v>
      </c>
      <c r="AI30" s="12">
        <f>$D30</f>
        <v>0</v>
      </c>
      <c r="AJ30" s="3">
        <f>IF(AI30=0,0, AI30*$E30)</f>
        <v>0</v>
      </c>
      <c r="AK30" s="12">
        <f>$D30</f>
        <v>0</v>
      </c>
      <c r="AL30" s="3">
        <f>IF(AK30=0,0, AK30*$E30)</f>
        <v>0</v>
      </c>
      <c r="AM30" s="12">
        <f>$D30</f>
        <v>0</v>
      </c>
      <c r="AN30" s="3">
        <f>IF(AM30=0,0, AM30*$E30)</f>
        <v>0</v>
      </c>
      <c r="AO30" s="12">
        <f>$D30</f>
        <v>0</v>
      </c>
      <c r="AP30" s="3">
        <f>IF(AO30=0,0, AO30*$E30)</f>
        <v>0</v>
      </c>
      <c r="AQ30" s="12">
        <f>$D30</f>
        <v>0</v>
      </c>
      <c r="AR30" s="3">
        <f>IF(AQ30=0,0, AQ30*$E30)</f>
        <v>0</v>
      </c>
      <c r="AS30" s="12">
        <f>$D30</f>
        <v>0</v>
      </c>
      <c r="AT30" s="3">
        <f>IF(AS30=0,0, AS30*$E30)</f>
        <v>0</v>
      </c>
      <c r="AU30" s="12">
        <f>$D30</f>
        <v>0</v>
      </c>
      <c r="AV30" s="3">
        <f>IF(AU30=0,0, AU30*$E30)</f>
        <v>0</v>
      </c>
      <c r="AW30" s="12">
        <f>$D30</f>
        <v>0</v>
      </c>
      <c r="AX30" s="3">
        <f>IF(AW30=0,0, AW30*$E30)</f>
        <v>0</v>
      </c>
      <c r="AY30" s="12">
        <f>$D30</f>
        <v>0</v>
      </c>
      <c r="AZ30" s="3">
        <f>IF(AY30=0,0, AY30*$E30)</f>
        <v>0</v>
      </c>
      <c r="BA30" s="12">
        <f>$D30</f>
        <v>0</v>
      </c>
      <c r="BB30" s="3">
        <f>IF(BA30=0,0, BA30*$E30)</f>
        <v>0</v>
      </c>
      <c r="BC30" s="12">
        <f>$D30</f>
        <v>0</v>
      </c>
      <c r="BD30" s="3">
        <f>IF(BC30=0,0, BC30*$E30)</f>
        <v>0</v>
      </c>
      <c r="BE30" s="12">
        <f>$D30</f>
        <v>0</v>
      </c>
      <c r="BF30" s="3">
        <f>IF(BE30=0,0, BE30*$E30)</f>
        <v>0</v>
      </c>
      <c r="BG30" s="12">
        <f>$D30</f>
        <v>0</v>
      </c>
      <c r="BH30" s="3">
        <f>IF(BG30=0,0, BG30*$E30)</f>
        <v>0</v>
      </c>
      <c r="BI30" s="12">
        <f>$D30</f>
        <v>0</v>
      </c>
      <c r="BJ30" s="3">
        <f>IF(BI30=0,0, BI30*$E30)</f>
        <v>0</v>
      </c>
      <c r="BK30" s="12">
        <f>$D30</f>
        <v>0</v>
      </c>
      <c r="BL30" s="3">
        <f>IF(BK30=0,0, BK30*$E30)</f>
        <v>0</v>
      </c>
      <c r="BM30" s="12">
        <f>$D30</f>
        <v>0</v>
      </c>
      <c r="BN30" s="3">
        <f>IF(BM30=0,0, BM30*$E30)</f>
        <v>0</v>
      </c>
      <c r="BO30" s="12">
        <f>$D30</f>
        <v>0</v>
      </c>
      <c r="BP30" s="3">
        <f>IF(BO30=0,0, BO30*$E30)</f>
        <v>0</v>
      </c>
      <c r="BQ30" s="12">
        <f>$D30</f>
        <v>0</v>
      </c>
      <c r="BR30" s="3">
        <f>IF(BQ30=0,0, BQ30*$E30)</f>
        <v>0</v>
      </c>
      <c r="BS30" s="12">
        <f>$D30</f>
        <v>0</v>
      </c>
      <c r="BT30" s="3">
        <f>IF(BS30=0,0, BS30*$E30)</f>
        <v>0</v>
      </c>
      <c r="BU30" s="12">
        <f>$D30</f>
        <v>0</v>
      </c>
      <c r="BV30" s="3">
        <f>IF(BU30=0,0, BU30*$E30)</f>
        <v>0</v>
      </c>
      <c r="BW30" s="12">
        <f>$D30</f>
        <v>0</v>
      </c>
      <c r="BX30" s="3">
        <f>IF(BW30=0,0, BW30*$E30)</f>
        <v>0</v>
      </c>
      <c r="BY30" s="12">
        <f>$D30</f>
        <v>0</v>
      </c>
      <c r="BZ30" s="3">
        <f>IF(BY30=0,0, BY30*$E30)</f>
        <v>0</v>
      </c>
      <c r="CA30" s="12">
        <f>$D30</f>
        <v>0</v>
      </c>
      <c r="CB30" s="3">
        <f>IF(CA30=0,0, CA30*$E30)</f>
        <v>0</v>
      </c>
      <c r="CC30" s="12">
        <f>$D30</f>
        <v>0</v>
      </c>
      <c r="CD30" s="3">
        <f>IF(CC30=0,0, CC30*$E30)</f>
        <v>0</v>
      </c>
      <c r="CE30" s="12">
        <f>$D30</f>
        <v>0</v>
      </c>
      <c r="CF30" s="3">
        <f>IF(CE30=0,0, CE30*$E30)</f>
        <v>0</v>
      </c>
      <c r="CG30" s="12">
        <f>$D30</f>
        <v>0</v>
      </c>
      <c r="CH30" s="3">
        <f>IF(CG30=0,0, CG30*$E30)</f>
        <v>0</v>
      </c>
      <c r="CI30" s="12">
        <f>$D30</f>
        <v>0</v>
      </c>
      <c r="CJ30" s="3">
        <f>IF(CI30=0,0, CI30*$E30)</f>
        <v>0</v>
      </c>
      <c r="CK30" s="12">
        <f>$D30</f>
        <v>0</v>
      </c>
      <c r="CL30" s="3">
        <f>IF(CK30=0,0, CK30*$E30)</f>
        <v>0</v>
      </c>
      <c r="CM30" s="12">
        <f>$D30</f>
        <v>0</v>
      </c>
      <c r="CN30" s="3">
        <f>IF(CM30=0,0, CM30*$E30)</f>
        <v>0</v>
      </c>
      <c r="CO30" s="12">
        <f>$D30</f>
        <v>0</v>
      </c>
      <c r="CP30" s="3">
        <f>IF(CO30=0,0, CO30*$E30)</f>
        <v>0</v>
      </c>
      <c r="CQ30" s="12">
        <f>$D30</f>
        <v>0</v>
      </c>
      <c r="CR30" s="3">
        <f>IF(CQ30=0,0, CQ30*$E30)</f>
        <v>0</v>
      </c>
      <c r="CS30" s="12">
        <f>$D30</f>
        <v>0</v>
      </c>
      <c r="CT30" s="3">
        <f>IF(CS30=0,0, CS30*$E30)</f>
        <v>0</v>
      </c>
      <c r="CU30" s="12">
        <f>$D30</f>
        <v>0</v>
      </c>
      <c r="CV30" s="3">
        <f>IF(CU30=0,0, CU30*$E30)</f>
        <v>0</v>
      </c>
      <c r="CW30" s="12">
        <f>$D30</f>
        <v>0</v>
      </c>
      <c r="CX30" s="3">
        <f>IF(CW30=0,0, CW30*$E30)</f>
        <v>0</v>
      </c>
      <c r="CY30" s="12">
        <f>$D30</f>
        <v>0</v>
      </c>
      <c r="CZ30" s="3">
        <f>IF(CY30=0,0, CY30*$E30)</f>
        <v>0</v>
      </c>
      <c r="DA30" s="12">
        <f>$D30</f>
        <v>0</v>
      </c>
      <c r="DB30" s="3">
        <f>IF(DA30=0,0, DA30*$E30)</f>
        <v>0</v>
      </c>
      <c r="DC30" s="12">
        <f>$D30</f>
        <v>0</v>
      </c>
      <c r="DD30" s="3">
        <f>IF(DC30=0,0, DC30*$E30)</f>
        <v>0</v>
      </c>
      <c r="DE30" s="12">
        <f>$D30</f>
        <v>0</v>
      </c>
      <c r="DF30" s="3">
        <f>IF(DE30=0,0, DE30*$E30)</f>
        <v>0</v>
      </c>
      <c r="DG30" s="12">
        <f>$D30</f>
        <v>0</v>
      </c>
      <c r="DH30" s="3">
        <f>IF(DG30=0,0, DG30*$E30)</f>
        <v>0</v>
      </c>
      <c r="DI30" s="12">
        <f>$D30</f>
        <v>0</v>
      </c>
      <c r="DJ30" s="3">
        <f>IF(DI30=0,0, DI30*$E30)</f>
        <v>0</v>
      </c>
      <c r="DK30" s="12">
        <f>$D30</f>
        <v>0</v>
      </c>
      <c r="DL30" s="3">
        <f>IF(DK30=0,0, DK30*$E30)</f>
        <v>0</v>
      </c>
      <c r="DM30" s="12">
        <f>$D30</f>
        <v>0</v>
      </c>
      <c r="DN30" s="3">
        <f>IF(DM30=0,0, DM30*$E30)</f>
        <v>0</v>
      </c>
      <c r="DO30" s="12">
        <f>$D30</f>
        <v>0</v>
      </c>
      <c r="DP30" s="3">
        <f>IF(DO30=0,0, DO30*$E30)</f>
        <v>0</v>
      </c>
      <c r="DQ30" s="12">
        <f>$D30</f>
        <v>0</v>
      </c>
      <c r="DR30" s="3">
        <f>IF(DQ30=0,0, DQ30*$E30)</f>
        <v>0</v>
      </c>
      <c r="DS30" s="12">
        <f>$D30</f>
        <v>0</v>
      </c>
      <c r="DT30" s="3">
        <f>IF(DS30=0,0, DS30*$E30)</f>
        <v>0</v>
      </c>
      <c r="DU30" s="12">
        <f>$D30</f>
        <v>0</v>
      </c>
      <c r="DV30" s="22">
        <f>IF(DU30=0,0, DU30*$E30)</f>
        <v>0</v>
      </c>
      <c r="DW30" s="424"/>
    </row>
    <row r="31" spans="1:129">
      <c r="A31" s="202" t="s">
        <v>74</v>
      </c>
      <c r="B31" s="210" t="e">
        <f>'PREMISSAS DESPESAS'!$C$27</f>
        <v>#DIV/0!</v>
      </c>
      <c r="C31" s="210" t="e">
        <f>'PREMISSAS DESPESAS'!$H$27</f>
        <v>#DIV/0!</v>
      </c>
      <c r="D31" s="210" t="e">
        <f>'PREMISSAS DESPESAS'!$M$27</f>
        <v>#DIV/0!</v>
      </c>
      <c r="E31" s="211">
        <f>'PREMISSAS DESPESAS'!$C$26</f>
        <v>0</v>
      </c>
      <c r="F31" s="201" t="e">
        <f t="shared" ref="F31:F46" si="179">SUM(H31,J31,L31,N31,P31,R31,T31,V31,X31,Z31,AB31,AD31,AF31,AH31,AJ31,AL31,AN31,AP31,AR31,AT31,AV31,AX31,AZ31,BB31,BD31,BF31,BH31,BJ31,BL31,BN31,BP31,BR31,BT31,BV31,BX31,BZ31,CB31,CD31,CF31,CH31,CJ31,CL31,CN31,CP31,CR31,CT31,CV31,CX31,CZ31,DB31,DD31,DF31,DH31,DJ31,DL31,DN31,DP31,DR31,DT31,DV31)</f>
        <v>#DIV/0!</v>
      </c>
      <c r="G31" s="21" t="e">
        <f>$B31</f>
        <v>#DIV/0!</v>
      </c>
      <c r="H31" s="3" t="e">
        <f>IF(G31=0,0,G31*$E31)</f>
        <v>#DIV/0!</v>
      </c>
      <c r="I31" s="12" t="e">
        <f t="shared" ref="I31" si="180">$B31</f>
        <v>#DIV/0!</v>
      </c>
      <c r="J31" s="3" t="e">
        <f t="shared" ref="J31" si="181">IF(I31=0,0,I31*$E31)</f>
        <v>#DIV/0!</v>
      </c>
      <c r="K31" s="12" t="e">
        <f t="shared" ref="K31" si="182">$B31</f>
        <v>#DIV/0!</v>
      </c>
      <c r="L31" s="22" t="e">
        <f t="shared" si="125"/>
        <v>#DIV/0!</v>
      </c>
      <c r="M31" s="12" t="e">
        <f>$C31</f>
        <v>#DIV/0!</v>
      </c>
      <c r="N31" s="3" t="e">
        <f>IF(M31=0,0, M31*$E31)</f>
        <v>#DIV/0!</v>
      </c>
      <c r="O31" s="12" t="e">
        <f>$C31</f>
        <v>#DIV/0!</v>
      </c>
      <c r="P31" s="3" t="e">
        <f>IF(O31=0,0, O31*$E31)</f>
        <v>#DIV/0!</v>
      </c>
      <c r="Q31" s="12" t="e">
        <f t="shared" ref="Q31" si="183">$C31</f>
        <v>#DIV/0!</v>
      </c>
      <c r="R31" s="3" t="e">
        <f t="shared" ref="R31" si="184">IF(Q31=0,0, Q31*$E31)</f>
        <v>#DIV/0!</v>
      </c>
      <c r="S31" s="12" t="e">
        <f t="shared" ref="S31" si="185">$C31</f>
        <v>#DIV/0!</v>
      </c>
      <c r="T31" s="3" t="e">
        <f t="shared" ref="T31" si="186">IF(S31=0,0, S31*$E31)</f>
        <v>#DIV/0!</v>
      </c>
      <c r="U31" s="12" t="e">
        <f t="shared" ref="U31" si="187">$C31</f>
        <v>#DIV/0!</v>
      </c>
      <c r="V31" s="3" t="e">
        <f t="shared" ref="V31" si="188">IF(U31=0,0, U31*$E31)</f>
        <v>#DIV/0!</v>
      </c>
      <c r="W31" s="12" t="e">
        <f t="shared" ref="W31" si="189">$C31</f>
        <v>#DIV/0!</v>
      </c>
      <c r="X31" s="3" t="e">
        <f t="shared" ref="X31" si="190">IF(W31=0,0, W31*$E31)</f>
        <v>#DIV/0!</v>
      </c>
      <c r="Y31" s="12" t="e">
        <f t="shared" ref="Y31" si="191">$C31</f>
        <v>#DIV/0!</v>
      </c>
      <c r="Z31" s="3" t="e">
        <f t="shared" ref="Z31" si="192">IF(Y31=0,0, Y31*$E31)</f>
        <v>#DIV/0!</v>
      </c>
      <c r="AA31" s="12" t="e">
        <f t="shared" ref="AA31" si="193">$C31</f>
        <v>#DIV/0!</v>
      </c>
      <c r="AB31" s="3" t="e">
        <f t="shared" ref="AB31" si="194">IF(AA31=0,0, AA31*$E31)</f>
        <v>#DIV/0!</v>
      </c>
      <c r="AC31" s="12" t="e">
        <f t="shared" ref="Q31:AC44" si="195">$C31</f>
        <v>#DIV/0!</v>
      </c>
      <c r="AD31" s="22" t="e">
        <f t="shared" si="132"/>
        <v>#DIV/0!</v>
      </c>
      <c r="AE31" s="21" t="e">
        <f>$D31</f>
        <v>#DIV/0!</v>
      </c>
      <c r="AF31" s="3" t="e">
        <f>IF(AE31=0,0, AE31*$E31)</f>
        <v>#DIV/0!</v>
      </c>
      <c r="AG31" s="12" t="e">
        <f>$D31</f>
        <v>#DIV/0!</v>
      </c>
      <c r="AH31" s="3" t="e">
        <f>IF(AG31=0,0, AG31*$E31)</f>
        <v>#DIV/0!</v>
      </c>
      <c r="AI31" s="12" t="e">
        <f t="shared" ref="AI31" si="196">$D31</f>
        <v>#DIV/0!</v>
      </c>
      <c r="AJ31" s="3" t="e">
        <f t="shared" ref="AJ31" si="197">IF(AI31=0,0, AI31*$E31)</f>
        <v>#DIV/0!</v>
      </c>
      <c r="AK31" s="12" t="e">
        <f t="shared" ref="AK31" si="198">$D31</f>
        <v>#DIV/0!</v>
      </c>
      <c r="AL31" s="3" t="e">
        <f t="shared" ref="AL31" si="199">IF(AK31=0,0, AK31*$E31)</f>
        <v>#DIV/0!</v>
      </c>
      <c r="AM31" s="12" t="e">
        <f t="shared" ref="AM31" si="200">$D31</f>
        <v>#DIV/0!</v>
      </c>
      <c r="AN31" s="3" t="e">
        <f t="shared" ref="AN31" si="201">IF(AM31=0,0, AM31*$E31)</f>
        <v>#DIV/0!</v>
      </c>
      <c r="AO31" s="12" t="e">
        <f t="shared" ref="AO31" si="202">$D31</f>
        <v>#DIV/0!</v>
      </c>
      <c r="AP31" s="3" t="e">
        <f t="shared" ref="AP31" si="203">IF(AO31=0,0, AO31*$E31)</f>
        <v>#DIV/0!</v>
      </c>
      <c r="AQ31" s="12" t="e">
        <f t="shared" ref="AQ31" si="204">$D31</f>
        <v>#DIV/0!</v>
      </c>
      <c r="AR31" s="3" t="e">
        <f t="shared" ref="AR31" si="205">IF(AQ31=0,0, AQ31*$E31)</f>
        <v>#DIV/0!</v>
      </c>
      <c r="AS31" s="12" t="e">
        <f t="shared" ref="AS31" si="206">$D31</f>
        <v>#DIV/0!</v>
      </c>
      <c r="AT31" s="3" t="e">
        <f t="shared" ref="AT31" si="207">IF(AS31=0,0, AS31*$E31)</f>
        <v>#DIV/0!</v>
      </c>
      <c r="AU31" s="12" t="e">
        <f t="shared" ref="AU31" si="208">$D31</f>
        <v>#DIV/0!</v>
      </c>
      <c r="AV31" s="3" t="e">
        <f t="shared" ref="AV31" si="209">IF(AU31=0,0, AU31*$E31)</f>
        <v>#DIV/0!</v>
      </c>
      <c r="AW31" s="12" t="e">
        <f t="shared" ref="AW31" si="210">$D31</f>
        <v>#DIV/0!</v>
      </c>
      <c r="AX31" s="3" t="e">
        <f t="shared" ref="AX31" si="211">IF(AW31=0,0, AW31*$E31)</f>
        <v>#DIV/0!</v>
      </c>
      <c r="AY31" s="12" t="e">
        <f t="shared" ref="AY31" si="212">$D31</f>
        <v>#DIV/0!</v>
      </c>
      <c r="AZ31" s="3" t="e">
        <f t="shared" ref="AZ31" si="213">IF(AY31=0,0, AY31*$E31)</f>
        <v>#DIV/0!</v>
      </c>
      <c r="BA31" s="12" t="e">
        <f t="shared" ref="BA31" si="214">$D31</f>
        <v>#DIV/0!</v>
      </c>
      <c r="BB31" s="3" t="e">
        <f t="shared" ref="BB31" si="215">IF(BA31=0,0, BA31*$E31)</f>
        <v>#DIV/0!</v>
      </c>
      <c r="BC31" s="12" t="e">
        <f t="shared" ref="BC31" si="216">$D31</f>
        <v>#DIV/0!</v>
      </c>
      <c r="BD31" s="3" t="e">
        <f t="shared" ref="BD31" si="217">IF(BC31=0,0, BC31*$E31)</f>
        <v>#DIV/0!</v>
      </c>
      <c r="BE31" s="12" t="e">
        <f t="shared" ref="BE31" si="218">$D31</f>
        <v>#DIV/0!</v>
      </c>
      <c r="BF31" s="3" t="e">
        <f t="shared" ref="BF31" si="219">IF(BE31=0,0, BE31*$E31)</f>
        <v>#DIV/0!</v>
      </c>
      <c r="BG31" s="12" t="e">
        <f t="shared" ref="BG31" si="220">$D31</f>
        <v>#DIV/0!</v>
      </c>
      <c r="BH31" s="3" t="e">
        <f t="shared" ref="BH31" si="221">IF(BG31=0,0, BG31*$E31)</f>
        <v>#DIV/0!</v>
      </c>
      <c r="BI31" s="12" t="e">
        <f t="shared" ref="BI31" si="222">$D31</f>
        <v>#DIV/0!</v>
      </c>
      <c r="BJ31" s="3" t="e">
        <f t="shared" ref="BJ31" si="223">IF(BI31=0,0, BI31*$E31)</f>
        <v>#DIV/0!</v>
      </c>
      <c r="BK31" s="12" t="e">
        <f t="shared" ref="BK31" si="224">$D31</f>
        <v>#DIV/0!</v>
      </c>
      <c r="BL31" s="3" t="e">
        <f t="shared" ref="BL31" si="225">IF(BK31=0,0, BK31*$E31)</f>
        <v>#DIV/0!</v>
      </c>
      <c r="BM31" s="12" t="e">
        <f t="shared" ref="BM31" si="226">$D31</f>
        <v>#DIV/0!</v>
      </c>
      <c r="BN31" s="3" t="e">
        <f t="shared" ref="BN31" si="227">IF(BM31=0,0, BM31*$E31)</f>
        <v>#DIV/0!</v>
      </c>
      <c r="BO31" s="12" t="e">
        <f t="shared" ref="BO31" si="228">$D31</f>
        <v>#DIV/0!</v>
      </c>
      <c r="BP31" s="3" t="e">
        <f t="shared" ref="BP31" si="229">IF(BO31=0,0, BO31*$E31)</f>
        <v>#DIV/0!</v>
      </c>
      <c r="BQ31" s="12" t="e">
        <f t="shared" ref="BQ31" si="230">$D31</f>
        <v>#DIV/0!</v>
      </c>
      <c r="BR31" s="3" t="e">
        <f t="shared" ref="BR31" si="231">IF(BQ31=0,0, BQ31*$E31)</f>
        <v>#DIV/0!</v>
      </c>
      <c r="BS31" s="12" t="e">
        <f t="shared" ref="BS31" si="232">$D31</f>
        <v>#DIV/0!</v>
      </c>
      <c r="BT31" s="3" t="e">
        <f t="shared" ref="BT31" si="233">IF(BS31=0,0, BS31*$E31)</f>
        <v>#DIV/0!</v>
      </c>
      <c r="BU31" s="12" t="e">
        <f t="shared" ref="BU31" si="234">$D31</f>
        <v>#DIV/0!</v>
      </c>
      <c r="BV31" s="3" t="e">
        <f t="shared" ref="BV31" si="235">IF(BU31=0,0, BU31*$E31)</f>
        <v>#DIV/0!</v>
      </c>
      <c r="BW31" s="12" t="e">
        <f t="shared" ref="BW31" si="236">$D31</f>
        <v>#DIV/0!</v>
      </c>
      <c r="BX31" s="3" t="e">
        <f t="shared" ref="BX31" si="237">IF(BW31=0,0, BW31*$E31)</f>
        <v>#DIV/0!</v>
      </c>
      <c r="BY31" s="12" t="e">
        <f t="shared" ref="BY31" si="238">$D31</f>
        <v>#DIV/0!</v>
      </c>
      <c r="BZ31" s="3" t="e">
        <f t="shared" ref="BZ31" si="239">IF(BY31=0,0, BY31*$E31)</f>
        <v>#DIV/0!</v>
      </c>
      <c r="CA31" s="12" t="e">
        <f t="shared" ref="CA31:DU38" si="240">$D31</f>
        <v>#DIV/0!</v>
      </c>
      <c r="CB31" s="3" t="e">
        <f t="shared" ref="CB31" si="241">IF(CA31=0,0, CA31*$E31)</f>
        <v>#DIV/0!</v>
      </c>
      <c r="CC31" s="12" t="e">
        <f t="shared" ref="CC31" si="242">$D31</f>
        <v>#DIV/0!</v>
      </c>
      <c r="CD31" s="3" t="e">
        <f t="shared" ref="CD31" si="243">IF(CC31=0,0, CC31*$E31)</f>
        <v>#DIV/0!</v>
      </c>
      <c r="CE31" s="12" t="e">
        <f t="shared" ref="CE31" si="244">$D31</f>
        <v>#DIV/0!</v>
      </c>
      <c r="CF31" s="3" t="e">
        <f t="shared" ref="CF31" si="245">IF(CE31=0,0, CE31*$E31)</f>
        <v>#DIV/0!</v>
      </c>
      <c r="CG31" s="12" t="e">
        <f t="shared" ref="CG31" si="246">$D31</f>
        <v>#DIV/0!</v>
      </c>
      <c r="CH31" s="3" t="e">
        <f t="shared" ref="CH31" si="247">IF(CG31=0,0, CG31*$E31)</f>
        <v>#DIV/0!</v>
      </c>
      <c r="CI31" s="12" t="e">
        <f t="shared" ref="CI31" si="248">$D31</f>
        <v>#DIV/0!</v>
      </c>
      <c r="CJ31" s="3" t="e">
        <f t="shared" ref="CJ31" si="249">IF(CI31=0,0, CI31*$E31)</f>
        <v>#DIV/0!</v>
      </c>
      <c r="CK31" s="12" t="e">
        <f t="shared" ref="CK31" si="250">$D31</f>
        <v>#DIV/0!</v>
      </c>
      <c r="CL31" s="3" t="e">
        <f t="shared" ref="CL31" si="251">IF(CK31=0,0, CK31*$E31)</f>
        <v>#DIV/0!</v>
      </c>
      <c r="CM31" s="12" t="e">
        <f t="shared" ref="CM31" si="252">$D31</f>
        <v>#DIV/0!</v>
      </c>
      <c r="CN31" s="3" t="e">
        <f t="shared" ref="CN31" si="253">IF(CM31=0,0, CM31*$E31)</f>
        <v>#DIV/0!</v>
      </c>
      <c r="CO31" s="12" t="e">
        <f t="shared" ref="CO31" si="254">$D31</f>
        <v>#DIV/0!</v>
      </c>
      <c r="CP31" s="3" t="e">
        <f t="shared" ref="CP31" si="255">IF(CO31=0,0, CO31*$E31)</f>
        <v>#DIV/0!</v>
      </c>
      <c r="CQ31" s="12" t="e">
        <f t="shared" ref="CQ31" si="256">$D31</f>
        <v>#DIV/0!</v>
      </c>
      <c r="CR31" s="3" t="e">
        <f t="shared" ref="CR31" si="257">IF(CQ31=0,0, CQ31*$E31)</f>
        <v>#DIV/0!</v>
      </c>
      <c r="CS31" s="12" t="e">
        <f t="shared" ref="CS31" si="258">$D31</f>
        <v>#DIV/0!</v>
      </c>
      <c r="CT31" s="3" t="e">
        <f t="shared" ref="CT31" si="259">IF(CS31=0,0, CS31*$E31)</f>
        <v>#DIV/0!</v>
      </c>
      <c r="CU31" s="12" t="e">
        <f t="shared" ref="CU31" si="260">$D31</f>
        <v>#DIV/0!</v>
      </c>
      <c r="CV31" s="3" t="e">
        <f t="shared" ref="CV31" si="261">IF(CU31=0,0, CU31*$E31)</f>
        <v>#DIV/0!</v>
      </c>
      <c r="CW31" s="12" t="e">
        <f t="shared" ref="CW31" si="262">$D31</f>
        <v>#DIV/0!</v>
      </c>
      <c r="CX31" s="3" t="e">
        <f t="shared" ref="CX31" si="263">IF(CW31=0,0, CW31*$E31)</f>
        <v>#DIV/0!</v>
      </c>
      <c r="CY31" s="12" t="e">
        <f t="shared" ref="CY31" si="264">$D31</f>
        <v>#DIV/0!</v>
      </c>
      <c r="CZ31" s="3" t="e">
        <f t="shared" ref="CZ31" si="265">IF(CY31=0,0, CY31*$E31)</f>
        <v>#DIV/0!</v>
      </c>
      <c r="DA31" s="12" t="e">
        <f t="shared" ref="DA31" si="266">$D31</f>
        <v>#DIV/0!</v>
      </c>
      <c r="DB31" s="3" t="e">
        <f t="shared" ref="DB31" si="267">IF(DA31=0,0, DA31*$E31)</f>
        <v>#DIV/0!</v>
      </c>
      <c r="DC31" s="12" t="e">
        <f t="shared" ref="DC31" si="268">$D31</f>
        <v>#DIV/0!</v>
      </c>
      <c r="DD31" s="3" t="e">
        <f t="shared" ref="DD31" si="269">IF(DC31=0,0, DC31*$E31)</f>
        <v>#DIV/0!</v>
      </c>
      <c r="DE31" s="12" t="e">
        <f t="shared" ref="DE31" si="270">$D31</f>
        <v>#DIV/0!</v>
      </c>
      <c r="DF31" s="3" t="e">
        <f t="shared" ref="DF31" si="271">IF(DE31=0,0, DE31*$E31)</f>
        <v>#DIV/0!</v>
      </c>
      <c r="DG31" s="12" t="e">
        <f t="shared" ref="DG31" si="272">$D31</f>
        <v>#DIV/0!</v>
      </c>
      <c r="DH31" s="3" t="e">
        <f t="shared" ref="DH31" si="273">IF(DG31=0,0, DG31*$E31)</f>
        <v>#DIV/0!</v>
      </c>
      <c r="DI31" s="12" t="e">
        <f t="shared" ref="DI31" si="274">$D31</f>
        <v>#DIV/0!</v>
      </c>
      <c r="DJ31" s="3" t="e">
        <f t="shared" ref="DJ31" si="275">IF(DI31=0,0, DI31*$E31)</f>
        <v>#DIV/0!</v>
      </c>
      <c r="DK31" s="12" t="e">
        <f t="shared" ref="DK31" si="276">$D31</f>
        <v>#DIV/0!</v>
      </c>
      <c r="DL31" s="3" t="e">
        <f t="shared" ref="DL31" si="277">IF(DK31=0,0, DK31*$E31)</f>
        <v>#DIV/0!</v>
      </c>
      <c r="DM31" s="12" t="e">
        <f t="shared" ref="DM31" si="278">$D31</f>
        <v>#DIV/0!</v>
      </c>
      <c r="DN31" s="3" t="e">
        <f t="shared" ref="DN31" si="279">IF(DM31=0,0, DM31*$E31)</f>
        <v>#DIV/0!</v>
      </c>
      <c r="DO31" s="12" t="e">
        <f t="shared" ref="DO31" si="280">$D31</f>
        <v>#DIV/0!</v>
      </c>
      <c r="DP31" s="3" t="e">
        <f t="shared" ref="DP31" si="281">IF(DO31=0,0, DO31*$E31)</f>
        <v>#DIV/0!</v>
      </c>
      <c r="DQ31" s="12" t="e">
        <f t="shared" ref="DQ31" si="282">$D31</f>
        <v>#DIV/0!</v>
      </c>
      <c r="DR31" s="3" t="e">
        <f t="shared" ref="DR31" si="283">IF(DQ31=0,0, DQ31*$E31)</f>
        <v>#DIV/0!</v>
      </c>
      <c r="DS31" s="12" t="e">
        <f t="shared" ref="DS31" si="284">$D31</f>
        <v>#DIV/0!</v>
      </c>
      <c r="DT31" s="3" t="e">
        <f t="shared" ref="DT31" si="285">IF(DS31=0,0, DS31*$E31)</f>
        <v>#DIV/0!</v>
      </c>
      <c r="DU31" s="12" t="e">
        <f t="shared" ref="DU31" si="286">$D31</f>
        <v>#DIV/0!</v>
      </c>
      <c r="DV31" s="22" t="e">
        <f t="shared" si="178"/>
        <v>#DIV/0!</v>
      </c>
      <c r="DW31" s="424"/>
    </row>
    <row r="32" spans="1:129">
      <c r="A32" s="202" t="s">
        <v>39</v>
      </c>
      <c r="B32" s="210">
        <v>0</v>
      </c>
      <c r="C32" s="210">
        <v>0</v>
      </c>
      <c r="D32" s="210">
        <v>0</v>
      </c>
      <c r="E32" s="211">
        <f>'PREMISSAS DESPESAS'!$C$30</f>
        <v>0</v>
      </c>
      <c r="F32" s="201">
        <f t="shared" si="179"/>
        <v>0</v>
      </c>
      <c r="G32" s="21">
        <v>0</v>
      </c>
      <c r="H32" s="3">
        <f t="shared" ref="H32:L44" si="287">IF(G32=0,0,G32*$E32)</f>
        <v>0</v>
      </c>
      <c r="I32" s="12">
        <v>0</v>
      </c>
      <c r="J32" s="3">
        <f t="shared" si="287"/>
        <v>0</v>
      </c>
      <c r="K32" s="12">
        <v>0</v>
      </c>
      <c r="L32" s="22">
        <f t="shared" si="287"/>
        <v>0</v>
      </c>
      <c r="M32" s="12">
        <v>0</v>
      </c>
      <c r="N32" s="3">
        <f t="shared" ref="N32:P44" si="288">IF(M32=0,0, M32*$E32)</f>
        <v>0</v>
      </c>
      <c r="O32" s="12">
        <v>0</v>
      </c>
      <c r="P32" s="3">
        <f t="shared" si="288"/>
        <v>0</v>
      </c>
      <c r="Q32" s="12">
        <f t="shared" si="195"/>
        <v>0</v>
      </c>
      <c r="R32" s="3">
        <f t="shared" ref="R32" si="289">IF(Q32=0,0, Q32*$E32)</f>
        <v>0</v>
      </c>
      <c r="S32" s="12">
        <f t="shared" si="195"/>
        <v>0</v>
      </c>
      <c r="T32" s="3">
        <f t="shared" ref="T32" si="290">IF(S32=0,0, S32*$E32)</f>
        <v>0</v>
      </c>
      <c r="U32" s="12">
        <f t="shared" si="195"/>
        <v>0</v>
      </c>
      <c r="V32" s="3">
        <f t="shared" ref="V32" si="291">IF(U32=0,0, U32*$E32)</f>
        <v>0</v>
      </c>
      <c r="W32" s="12">
        <f t="shared" si="195"/>
        <v>0</v>
      </c>
      <c r="X32" s="3">
        <f t="shared" ref="X32" si="292">IF(W32=0,0, W32*$E32)</f>
        <v>0</v>
      </c>
      <c r="Y32" s="12">
        <f t="shared" si="195"/>
        <v>0</v>
      </c>
      <c r="Z32" s="3">
        <f t="shared" ref="Z32" si="293">IF(Y32=0,0, Y32*$E32)</f>
        <v>0</v>
      </c>
      <c r="AA32" s="12">
        <f t="shared" si="195"/>
        <v>0</v>
      </c>
      <c r="AB32" s="3">
        <f t="shared" ref="AB32" si="294">IF(AA32=0,0, AA32*$E32)</f>
        <v>0</v>
      </c>
      <c r="AC32" s="12">
        <f t="shared" si="195"/>
        <v>0</v>
      </c>
      <c r="AD32" s="22">
        <f t="shared" ref="AD32" si="295">IF(AC32=0,0, AC32*$E32)</f>
        <v>0</v>
      </c>
      <c r="AE32" s="21">
        <f t="shared" ref="AE32:AG44" si="296">$D32</f>
        <v>0</v>
      </c>
      <c r="AF32" s="3">
        <f t="shared" ref="AF32:AH44" si="297">IF(AE32=0,0, AE32*$E32)</f>
        <v>0</v>
      </c>
      <c r="AG32" s="12">
        <f t="shared" si="296"/>
        <v>0</v>
      </c>
      <c r="AH32" s="3">
        <f t="shared" si="297"/>
        <v>0</v>
      </c>
      <c r="AI32" s="12">
        <f t="shared" ref="AI32:CS39" si="298">$D32</f>
        <v>0</v>
      </c>
      <c r="AJ32" s="3">
        <f t="shared" ref="AJ32" si="299">IF(AI32=0,0, AI32*$E32)</f>
        <v>0</v>
      </c>
      <c r="AK32" s="12">
        <f t="shared" si="298"/>
        <v>0</v>
      </c>
      <c r="AL32" s="3">
        <f t="shared" ref="AL32" si="300">IF(AK32=0,0, AK32*$E32)</f>
        <v>0</v>
      </c>
      <c r="AM32" s="12">
        <f t="shared" si="298"/>
        <v>0</v>
      </c>
      <c r="AN32" s="3">
        <f t="shared" ref="AN32" si="301">IF(AM32=0,0, AM32*$E32)</f>
        <v>0</v>
      </c>
      <c r="AO32" s="12">
        <f t="shared" si="298"/>
        <v>0</v>
      </c>
      <c r="AP32" s="3">
        <f t="shared" ref="AP32" si="302">IF(AO32=0,0, AO32*$E32)</f>
        <v>0</v>
      </c>
      <c r="AQ32" s="12">
        <f t="shared" si="298"/>
        <v>0</v>
      </c>
      <c r="AR32" s="3">
        <f t="shared" ref="AR32" si="303">IF(AQ32=0,0, AQ32*$E32)</f>
        <v>0</v>
      </c>
      <c r="AS32" s="12">
        <f t="shared" si="298"/>
        <v>0</v>
      </c>
      <c r="AT32" s="3">
        <f t="shared" ref="AT32" si="304">IF(AS32=0,0, AS32*$E32)</f>
        <v>0</v>
      </c>
      <c r="AU32" s="12">
        <f t="shared" si="298"/>
        <v>0</v>
      </c>
      <c r="AV32" s="3">
        <f t="shared" ref="AV32" si="305">IF(AU32=0,0, AU32*$E32)</f>
        <v>0</v>
      </c>
      <c r="AW32" s="12">
        <f t="shared" si="298"/>
        <v>0</v>
      </c>
      <c r="AX32" s="3">
        <f t="shared" ref="AX32" si="306">IF(AW32=0,0, AW32*$E32)</f>
        <v>0</v>
      </c>
      <c r="AY32" s="12">
        <f t="shared" si="298"/>
        <v>0</v>
      </c>
      <c r="AZ32" s="3">
        <f t="shared" ref="AZ32" si="307">IF(AY32=0,0, AY32*$E32)</f>
        <v>0</v>
      </c>
      <c r="BA32" s="12">
        <f t="shared" si="298"/>
        <v>0</v>
      </c>
      <c r="BB32" s="3">
        <f t="shared" ref="BB32" si="308">IF(BA32=0,0, BA32*$E32)</f>
        <v>0</v>
      </c>
      <c r="BC32" s="12">
        <f t="shared" si="298"/>
        <v>0</v>
      </c>
      <c r="BD32" s="3">
        <f t="shared" ref="BD32" si="309">IF(BC32=0,0, BC32*$E32)</f>
        <v>0</v>
      </c>
      <c r="BE32" s="12">
        <f t="shared" si="298"/>
        <v>0</v>
      </c>
      <c r="BF32" s="3">
        <f t="shared" ref="BF32" si="310">IF(BE32=0,0, BE32*$E32)</f>
        <v>0</v>
      </c>
      <c r="BG32" s="12">
        <f t="shared" si="298"/>
        <v>0</v>
      </c>
      <c r="BH32" s="3">
        <f t="shared" ref="BH32" si="311">IF(BG32=0,0, BG32*$E32)</f>
        <v>0</v>
      </c>
      <c r="BI32" s="12">
        <f t="shared" si="298"/>
        <v>0</v>
      </c>
      <c r="BJ32" s="3">
        <f t="shared" ref="BJ32" si="312">IF(BI32=0,0, BI32*$E32)</f>
        <v>0</v>
      </c>
      <c r="BK32" s="12">
        <f t="shared" si="298"/>
        <v>0</v>
      </c>
      <c r="BL32" s="3">
        <f t="shared" ref="BL32" si="313">IF(BK32=0,0, BK32*$E32)</f>
        <v>0</v>
      </c>
      <c r="BM32" s="12">
        <f t="shared" si="298"/>
        <v>0</v>
      </c>
      <c r="BN32" s="3">
        <f t="shared" ref="BN32" si="314">IF(BM32=0,0, BM32*$E32)</f>
        <v>0</v>
      </c>
      <c r="BO32" s="12">
        <f t="shared" si="298"/>
        <v>0</v>
      </c>
      <c r="BP32" s="3">
        <f t="shared" ref="BP32" si="315">IF(BO32=0,0, BO32*$E32)</f>
        <v>0</v>
      </c>
      <c r="BQ32" s="12">
        <f t="shared" si="298"/>
        <v>0</v>
      </c>
      <c r="BR32" s="3">
        <f t="shared" ref="BR32" si="316">IF(BQ32=0,0, BQ32*$E32)</f>
        <v>0</v>
      </c>
      <c r="BS32" s="12">
        <f t="shared" si="298"/>
        <v>0</v>
      </c>
      <c r="BT32" s="3">
        <f t="shared" ref="BT32" si="317">IF(BS32=0,0, BS32*$E32)</f>
        <v>0</v>
      </c>
      <c r="BU32" s="12">
        <f t="shared" si="298"/>
        <v>0</v>
      </c>
      <c r="BV32" s="3">
        <f t="shared" ref="BV32" si="318">IF(BU32=0,0, BU32*$E32)</f>
        <v>0</v>
      </c>
      <c r="BW32" s="12">
        <f t="shared" si="298"/>
        <v>0</v>
      </c>
      <c r="BX32" s="3">
        <f t="shared" ref="BX32" si="319">IF(BW32=0,0, BW32*$E32)</f>
        <v>0</v>
      </c>
      <c r="BY32" s="12">
        <f t="shared" si="298"/>
        <v>0</v>
      </c>
      <c r="BZ32" s="3">
        <f t="shared" ref="BZ32" si="320">IF(BY32=0,0, BY32*$E32)</f>
        <v>0</v>
      </c>
      <c r="CA32" s="12">
        <f t="shared" si="298"/>
        <v>0</v>
      </c>
      <c r="CB32" s="3">
        <f t="shared" ref="CB32" si="321">IF(CA32=0,0, CA32*$E32)</f>
        <v>0</v>
      </c>
      <c r="CC32" s="12">
        <f t="shared" si="298"/>
        <v>0</v>
      </c>
      <c r="CD32" s="3">
        <f t="shared" ref="CD32" si="322">IF(CC32=0,0, CC32*$E32)</f>
        <v>0</v>
      </c>
      <c r="CE32" s="12">
        <f t="shared" si="298"/>
        <v>0</v>
      </c>
      <c r="CF32" s="3">
        <f t="shared" ref="CF32" si="323">IF(CE32=0,0, CE32*$E32)</f>
        <v>0</v>
      </c>
      <c r="CG32" s="12">
        <f t="shared" si="298"/>
        <v>0</v>
      </c>
      <c r="CH32" s="3">
        <f t="shared" ref="CH32" si="324">IF(CG32=0,0, CG32*$E32)</f>
        <v>0</v>
      </c>
      <c r="CI32" s="12">
        <f t="shared" si="298"/>
        <v>0</v>
      </c>
      <c r="CJ32" s="3">
        <f t="shared" ref="CJ32" si="325">IF(CI32=0,0, CI32*$E32)</f>
        <v>0</v>
      </c>
      <c r="CK32" s="12">
        <f t="shared" si="298"/>
        <v>0</v>
      </c>
      <c r="CL32" s="3">
        <f t="shared" ref="CL32" si="326">IF(CK32=0,0, CK32*$E32)</f>
        <v>0</v>
      </c>
      <c r="CM32" s="12">
        <f t="shared" si="298"/>
        <v>0</v>
      </c>
      <c r="CN32" s="3">
        <f t="shared" ref="CN32" si="327">IF(CM32=0,0, CM32*$E32)</f>
        <v>0</v>
      </c>
      <c r="CO32" s="12">
        <f t="shared" si="298"/>
        <v>0</v>
      </c>
      <c r="CP32" s="3">
        <f t="shared" ref="CP32" si="328">IF(CO32=0,0, CO32*$E32)</f>
        <v>0</v>
      </c>
      <c r="CQ32" s="12">
        <f t="shared" si="298"/>
        <v>0</v>
      </c>
      <c r="CR32" s="3">
        <f t="shared" ref="CR32" si="329">IF(CQ32=0,0, CQ32*$E32)</f>
        <v>0</v>
      </c>
      <c r="CS32" s="12">
        <f t="shared" si="298"/>
        <v>0</v>
      </c>
      <c r="CT32" s="3">
        <f t="shared" ref="CT32" si="330">IF(CS32=0,0, CS32*$E32)</f>
        <v>0</v>
      </c>
      <c r="CU32" s="12">
        <f t="shared" si="240"/>
        <v>0</v>
      </c>
      <c r="CV32" s="3">
        <f t="shared" ref="CV32" si="331">IF(CU32=0,0, CU32*$E32)</f>
        <v>0</v>
      </c>
      <c r="CW32" s="12">
        <f t="shared" si="240"/>
        <v>0</v>
      </c>
      <c r="CX32" s="3">
        <f t="shared" ref="CX32" si="332">IF(CW32=0,0, CW32*$E32)</f>
        <v>0</v>
      </c>
      <c r="CY32" s="12">
        <f t="shared" si="240"/>
        <v>0</v>
      </c>
      <c r="CZ32" s="3">
        <f t="shared" ref="CZ32" si="333">IF(CY32=0,0, CY32*$E32)</f>
        <v>0</v>
      </c>
      <c r="DA32" s="12">
        <f t="shared" si="240"/>
        <v>0</v>
      </c>
      <c r="DB32" s="3">
        <f t="shared" ref="DB32" si="334">IF(DA32=0,0, DA32*$E32)</f>
        <v>0</v>
      </c>
      <c r="DC32" s="12">
        <f t="shared" si="240"/>
        <v>0</v>
      </c>
      <c r="DD32" s="3">
        <f t="shared" ref="DD32" si="335">IF(DC32=0,0, DC32*$E32)</f>
        <v>0</v>
      </c>
      <c r="DE32" s="12">
        <f t="shared" si="240"/>
        <v>0</v>
      </c>
      <c r="DF32" s="3">
        <f t="shared" ref="DF32" si="336">IF(DE32=0,0, DE32*$E32)</f>
        <v>0</v>
      </c>
      <c r="DG32" s="12">
        <f t="shared" si="240"/>
        <v>0</v>
      </c>
      <c r="DH32" s="3">
        <f t="shared" ref="DH32" si="337">IF(DG32=0,0, DG32*$E32)</f>
        <v>0</v>
      </c>
      <c r="DI32" s="12">
        <f t="shared" si="240"/>
        <v>0</v>
      </c>
      <c r="DJ32" s="3">
        <f t="shared" ref="DJ32" si="338">IF(DI32=0,0, DI32*$E32)</f>
        <v>0</v>
      </c>
      <c r="DK32" s="12">
        <f t="shared" si="240"/>
        <v>0</v>
      </c>
      <c r="DL32" s="3">
        <f t="shared" ref="DL32" si="339">IF(DK32=0,0, DK32*$E32)</f>
        <v>0</v>
      </c>
      <c r="DM32" s="12">
        <f t="shared" si="240"/>
        <v>0</v>
      </c>
      <c r="DN32" s="3">
        <f t="shared" ref="DN32" si="340">IF(DM32=0,0, DM32*$E32)</f>
        <v>0</v>
      </c>
      <c r="DO32" s="12">
        <f t="shared" si="240"/>
        <v>0</v>
      </c>
      <c r="DP32" s="3">
        <f t="shared" ref="DP32" si="341">IF(DO32=0,0, DO32*$E32)</f>
        <v>0</v>
      </c>
      <c r="DQ32" s="12">
        <f t="shared" si="240"/>
        <v>0</v>
      </c>
      <c r="DR32" s="3">
        <f t="shared" ref="DR32" si="342">IF(DQ32=0,0, DQ32*$E32)</f>
        <v>0</v>
      </c>
      <c r="DS32" s="12">
        <f t="shared" si="240"/>
        <v>0</v>
      </c>
      <c r="DT32" s="3">
        <f t="shared" ref="DT32" si="343">IF(DS32=0,0, DS32*$E32)</f>
        <v>0</v>
      </c>
      <c r="DU32" s="12">
        <f t="shared" si="240"/>
        <v>0</v>
      </c>
      <c r="DV32" s="22">
        <f t="shared" ref="DV32" si="344">IF(DU32=0,0, DU32*$E32)</f>
        <v>0</v>
      </c>
      <c r="DW32" s="424"/>
    </row>
    <row r="33" spans="1:132">
      <c r="A33" s="202" t="s">
        <v>40</v>
      </c>
      <c r="B33" s="210">
        <v>0</v>
      </c>
      <c r="C33" s="210">
        <v>0</v>
      </c>
      <c r="D33" s="210">
        <v>0</v>
      </c>
      <c r="E33" s="211">
        <f>'PREMISSAS DESPESAS'!$C$34</f>
        <v>0</v>
      </c>
      <c r="F33" s="201">
        <f t="shared" si="179"/>
        <v>0</v>
      </c>
      <c r="G33" s="21">
        <v>0</v>
      </c>
      <c r="H33" s="3">
        <f t="shared" si="287"/>
        <v>0</v>
      </c>
      <c r="I33" s="12">
        <v>0</v>
      </c>
      <c r="J33" s="3">
        <f t="shared" si="287"/>
        <v>0</v>
      </c>
      <c r="K33" s="12">
        <v>0</v>
      </c>
      <c r="L33" s="22">
        <f t="shared" si="287"/>
        <v>0</v>
      </c>
      <c r="M33" s="12">
        <v>0</v>
      </c>
      <c r="N33" s="3">
        <f t="shared" si="288"/>
        <v>0</v>
      </c>
      <c r="O33" s="12">
        <v>0</v>
      </c>
      <c r="P33" s="3">
        <f t="shared" si="288"/>
        <v>0</v>
      </c>
      <c r="Q33" s="12">
        <f t="shared" si="195"/>
        <v>0</v>
      </c>
      <c r="R33" s="3">
        <f t="shared" ref="R33" si="345">IF(Q33=0,0, Q33*$E33)</f>
        <v>0</v>
      </c>
      <c r="S33" s="12">
        <f t="shared" si="195"/>
        <v>0</v>
      </c>
      <c r="T33" s="3">
        <f t="shared" ref="T33" si="346">IF(S33=0,0, S33*$E33)</f>
        <v>0</v>
      </c>
      <c r="U33" s="12">
        <f t="shared" si="195"/>
        <v>0</v>
      </c>
      <c r="V33" s="3">
        <f t="shared" ref="V33" si="347">IF(U33=0,0, U33*$E33)</f>
        <v>0</v>
      </c>
      <c r="W33" s="12">
        <f t="shared" si="195"/>
        <v>0</v>
      </c>
      <c r="X33" s="3">
        <f t="shared" ref="X33" si="348">IF(W33=0,0, W33*$E33)</f>
        <v>0</v>
      </c>
      <c r="Y33" s="12">
        <f t="shared" si="195"/>
        <v>0</v>
      </c>
      <c r="Z33" s="3">
        <f t="shared" ref="Z33" si="349">IF(Y33=0,0, Y33*$E33)</f>
        <v>0</v>
      </c>
      <c r="AA33" s="12">
        <f t="shared" si="195"/>
        <v>0</v>
      </c>
      <c r="AB33" s="3">
        <f t="shared" ref="AB33" si="350">IF(AA33=0,0, AA33*$E33)</f>
        <v>0</v>
      </c>
      <c r="AC33" s="12">
        <f t="shared" si="195"/>
        <v>0</v>
      </c>
      <c r="AD33" s="22">
        <f t="shared" ref="AD33" si="351">IF(AC33=0,0, AC33*$E33)</f>
        <v>0</v>
      </c>
      <c r="AE33" s="21">
        <f t="shared" si="296"/>
        <v>0</v>
      </c>
      <c r="AF33" s="3">
        <f t="shared" si="297"/>
        <v>0</v>
      </c>
      <c r="AG33" s="12">
        <f t="shared" si="296"/>
        <v>0</v>
      </c>
      <c r="AH33" s="3">
        <f t="shared" si="297"/>
        <v>0</v>
      </c>
      <c r="AI33" s="12">
        <f t="shared" si="298"/>
        <v>0</v>
      </c>
      <c r="AJ33" s="3">
        <f t="shared" ref="AJ33" si="352">IF(AI33=0,0, AI33*$E33)</f>
        <v>0</v>
      </c>
      <c r="AK33" s="12">
        <f t="shared" si="298"/>
        <v>0</v>
      </c>
      <c r="AL33" s="3">
        <f t="shared" ref="AL33" si="353">IF(AK33=0,0, AK33*$E33)</f>
        <v>0</v>
      </c>
      <c r="AM33" s="12">
        <f t="shared" si="298"/>
        <v>0</v>
      </c>
      <c r="AN33" s="3">
        <f t="shared" ref="AN33" si="354">IF(AM33=0,0, AM33*$E33)</f>
        <v>0</v>
      </c>
      <c r="AO33" s="12">
        <f t="shared" si="298"/>
        <v>0</v>
      </c>
      <c r="AP33" s="3">
        <f t="shared" ref="AP33" si="355">IF(AO33=0,0, AO33*$E33)</f>
        <v>0</v>
      </c>
      <c r="AQ33" s="12">
        <f t="shared" si="298"/>
        <v>0</v>
      </c>
      <c r="AR33" s="3">
        <f t="shared" ref="AR33" si="356">IF(AQ33=0,0, AQ33*$E33)</f>
        <v>0</v>
      </c>
      <c r="AS33" s="12">
        <f t="shared" si="298"/>
        <v>0</v>
      </c>
      <c r="AT33" s="3">
        <f t="shared" ref="AT33" si="357">IF(AS33=0,0, AS33*$E33)</f>
        <v>0</v>
      </c>
      <c r="AU33" s="12">
        <f t="shared" si="298"/>
        <v>0</v>
      </c>
      <c r="AV33" s="3">
        <f t="shared" ref="AV33" si="358">IF(AU33=0,0, AU33*$E33)</f>
        <v>0</v>
      </c>
      <c r="AW33" s="12">
        <f t="shared" si="298"/>
        <v>0</v>
      </c>
      <c r="AX33" s="3">
        <f t="shared" ref="AX33" si="359">IF(AW33=0,0, AW33*$E33)</f>
        <v>0</v>
      </c>
      <c r="AY33" s="12">
        <f t="shared" si="298"/>
        <v>0</v>
      </c>
      <c r="AZ33" s="3">
        <f t="shared" ref="AZ33" si="360">IF(AY33=0,0, AY33*$E33)</f>
        <v>0</v>
      </c>
      <c r="BA33" s="12">
        <f t="shared" si="298"/>
        <v>0</v>
      </c>
      <c r="BB33" s="3">
        <f t="shared" ref="BB33" si="361">IF(BA33=0,0, BA33*$E33)</f>
        <v>0</v>
      </c>
      <c r="BC33" s="12">
        <f t="shared" si="298"/>
        <v>0</v>
      </c>
      <c r="BD33" s="3">
        <f t="shared" ref="BD33" si="362">IF(BC33=0,0, BC33*$E33)</f>
        <v>0</v>
      </c>
      <c r="BE33" s="12">
        <f t="shared" si="298"/>
        <v>0</v>
      </c>
      <c r="BF33" s="3">
        <f t="shared" ref="BF33" si="363">IF(BE33=0,0, BE33*$E33)</f>
        <v>0</v>
      </c>
      <c r="BG33" s="12">
        <f t="shared" si="298"/>
        <v>0</v>
      </c>
      <c r="BH33" s="3">
        <f t="shared" ref="BH33" si="364">IF(BG33=0,0, BG33*$E33)</f>
        <v>0</v>
      </c>
      <c r="BI33" s="12">
        <f t="shared" si="298"/>
        <v>0</v>
      </c>
      <c r="BJ33" s="3">
        <f t="shared" ref="BJ33" si="365">IF(BI33=0,0, BI33*$E33)</f>
        <v>0</v>
      </c>
      <c r="BK33" s="12">
        <f t="shared" si="298"/>
        <v>0</v>
      </c>
      <c r="BL33" s="3">
        <f t="shared" ref="BL33" si="366">IF(BK33=0,0, BK33*$E33)</f>
        <v>0</v>
      </c>
      <c r="BM33" s="12">
        <f t="shared" si="298"/>
        <v>0</v>
      </c>
      <c r="BN33" s="3">
        <f t="shared" ref="BN33" si="367">IF(BM33=0,0, BM33*$E33)</f>
        <v>0</v>
      </c>
      <c r="BO33" s="12">
        <f t="shared" si="298"/>
        <v>0</v>
      </c>
      <c r="BP33" s="3">
        <f t="shared" ref="BP33" si="368">IF(BO33=0,0, BO33*$E33)</f>
        <v>0</v>
      </c>
      <c r="BQ33" s="12">
        <f t="shared" si="298"/>
        <v>0</v>
      </c>
      <c r="BR33" s="3">
        <f t="shared" ref="BR33" si="369">IF(BQ33=0,0, BQ33*$E33)</f>
        <v>0</v>
      </c>
      <c r="BS33" s="12">
        <f t="shared" si="298"/>
        <v>0</v>
      </c>
      <c r="BT33" s="3">
        <f t="shared" ref="BT33" si="370">IF(BS33=0,0, BS33*$E33)</f>
        <v>0</v>
      </c>
      <c r="BU33" s="12">
        <f t="shared" si="298"/>
        <v>0</v>
      </c>
      <c r="BV33" s="3">
        <f t="shared" ref="BV33" si="371">IF(BU33=0,0, BU33*$E33)</f>
        <v>0</v>
      </c>
      <c r="BW33" s="12">
        <f t="shared" si="298"/>
        <v>0</v>
      </c>
      <c r="BX33" s="3">
        <f t="shared" ref="BX33" si="372">IF(BW33=0,0, BW33*$E33)</f>
        <v>0</v>
      </c>
      <c r="BY33" s="12">
        <f t="shared" si="298"/>
        <v>0</v>
      </c>
      <c r="BZ33" s="3">
        <f t="shared" ref="BZ33" si="373">IF(BY33=0,0, BY33*$E33)</f>
        <v>0</v>
      </c>
      <c r="CA33" s="12">
        <f t="shared" si="298"/>
        <v>0</v>
      </c>
      <c r="CB33" s="3">
        <f t="shared" ref="CB33" si="374">IF(CA33=0,0, CA33*$E33)</f>
        <v>0</v>
      </c>
      <c r="CC33" s="12">
        <f t="shared" si="298"/>
        <v>0</v>
      </c>
      <c r="CD33" s="3">
        <f t="shared" ref="CD33" si="375">IF(CC33=0,0, CC33*$E33)</f>
        <v>0</v>
      </c>
      <c r="CE33" s="12">
        <f t="shared" si="298"/>
        <v>0</v>
      </c>
      <c r="CF33" s="3">
        <f t="shared" ref="CF33" si="376">IF(CE33=0,0, CE33*$E33)</f>
        <v>0</v>
      </c>
      <c r="CG33" s="12">
        <f t="shared" si="298"/>
        <v>0</v>
      </c>
      <c r="CH33" s="3">
        <f t="shared" ref="CH33" si="377">IF(CG33=0,0, CG33*$E33)</f>
        <v>0</v>
      </c>
      <c r="CI33" s="12">
        <f t="shared" si="298"/>
        <v>0</v>
      </c>
      <c r="CJ33" s="3">
        <f t="shared" ref="CJ33" si="378">IF(CI33=0,0, CI33*$E33)</f>
        <v>0</v>
      </c>
      <c r="CK33" s="12">
        <f t="shared" si="298"/>
        <v>0</v>
      </c>
      <c r="CL33" s="3">
        <f t="shared" ref="CL33" si="379">IF(CK33=0,0, CK33*$E33)</f>
        <v>0</v>
      </c>
      <c r="CM33" s="12">
        <f t="shared" si="298"/>
        <v>0</v>
      </c>
      <c r="CN33" s="3">
        <f t="shared" ref="CN33" si="380">IF(CM33=0,0, CM33*$E33)</f>
        <v>0</v>
      </c>
      <c r="CO33" s="12">
        <f t="shared" si="298"/>
        <v>0</v>
      </c>
      <c r="CP33" s="3">
        <f t="shared" ref="CP33" si="381">IF(CO33=0,0, CO33*$E33)</f>
        <v>0</v>
      </c>
      <c r="CQ33" s="12">
        <f t="shared" si="298"/>
        <v>0</v>
      </c>
      <c r="CR33" s="3">
        <f t="shared" ref="CR33" si="382">IF(CQ33=0,0, CQ33*$E33)</f>
        <v>0</v>
      </c>
      <c r="CS33" s="12">
        <f t="shared" si="298"/>
        <v>0</v>
      </c>
      <c r="CT33" s="3">
        <f t="shared" ref="CT33" si="383">IF(CS33=0,0, CS33*$E33)</f>
        <v>0</v>
      </c>
      <c r="CU33" s="12">
        <f t="shared" si="240"/>
        <v>0</v>
      </c>
      <c r="CV33" s="3">
        <f t="shared" ref="CV33" si="384">IF(CU33=0,0, CU33*$E33)</f>
        <v>0</v>
      </c>
      <c r="CW33" s="12">
        <f t="shared" si="240"/>
        <v>0</v>
      </c>
      <c r="CX33" s="3">
        <f t="shared" ref="CX33" si="385">IF(CW33=0,0, CW33*$E33)</f>
        <v>0</v>
      </c>
      <c r="CY33" s="12">
        <f t="shared" si="240"/>
        <v>0</v>
      </c>
      <c r="CZ33" s="3">
        <f t="shared" ref="CZ33" si="386">IF(CY33=0,0, CY33*$E33)</f>
        <v>0</v>
      </c>
      <c r="DA33" s="12">
        <f t="shared" si="240"/>
        <v>0</v>
      </c>
      <c r="DB33" s="3">
        <f t="shared" ref="DB33" si="387">IF(DA33=0,0, DA33*$E33)</f>
        <v>0</v>
      </c>
      <c r="DC33" s="12">
        <f t="shared" si="240"/>
        <v>0</v>
      </c>
      <c r="DD33" s="3">
        <f t="shared" ref="DD33" si="388">IF(DC33=0,0, DC33*$E33)</f>
        <v>0</v>
      </c>
      <c r="DE33" s="12">
        <f t="shared" si="240"/>
        <v>0</v>
      </c>
      <c r="DF33" s="3">
        <f t="shared" ref="DF33" si="389">IF(DE33=0,0, DE33*$E33)</f>
        <v>0</v>
      </c>
      <c r="DG33" s="12">
        <f t="shared" si="240"/>
        <v>0</v>
      </c>
      <c r="DH33" s="3">
        <f t="shared" ref="DH33" si="390">IF(DG33=0,0, DG33*$E33)</f>
        <v>0</v>
      </c>
      <c r="DI33" s="12">
        <f t="shared" si="240"/>
        <v>0</v>
      </c>
      <c r="DJ33" s="3">
        <f t="shared" ref="DJ33" si="391">IF(DI33=0,0, DI33*$E33)</f>
        <v>0</v>
      </c>
      <c r="DK33" s="12">
        <f t="shared" si="240"/>
        <v>0</v>
      </c>
      <c r="DL33" s="3">
        <f t="shared" ref="DL33" si="392">IF(DK33=0,0, DK33*$E33)</f>
        <v>0</v>
      </c>
      <c r="DM33" s="12">
        <f t="shared" si="240"/>
        <v>0</v>
      </c>
      <c r="DN33" s="3">
        <f t="shared" ref="DN33" si="393">IF(DM33=0,0, DM33*$E33)</f>
        <v>0</v>
      </c>
      <c r="DO33" s="12">
        <f t="shared" si="240"/>
        <v>0</v>
      </c>
      <c r="DP33" s="3">
        <f t="shared" ref="DP33" si="394">IF(DO33=0,0, DO33*$E33)</f>
        <v>0</v>
      </c>
      <c r="DQ33" s="12">
        <f t="shared" si="240"/>
        <v>0</v>
      </c>
      <c r="DR33" s="3">
        <f t="shared" ref="DR33" si="395">IF(DQ33=0,0, DQ33*$E33)</f>
        <v>0</v>
      </c>
      <c r="DS33" s="12">
        <f t="shared" si="240"/>
        <v>0</v>
      </c>
      <c r="DT33" s="3">
        <f t="shared" ref="DT33" si="396">IF(DS33=0,0, DS33*$E33)</f>
        <v>0</v>
      </c>
      <c r="DU33" s="12">
        <f t="shared" si="240"/>
        <v>0</v>
      </c>
      <c r="DV33" s="22">
        <f t="shared" ref="DV33" si="397">IF(DU33=0,0, DU33*$E33)</f>
        <v>0</v>
      </c>
      <c r="DW33" s="424"/>
    </row>
    <row r="34" spans="1:132">
      <c r="A34" s="202" t="s">
        <v>42</v>
      </c>
      <c r="B34" s="210">
        <v>0</v>
      </c>
      <c r="C34" s="210">
        <v>0</v>
      </c>
      <c r="D34" s="210">
        <v>0</v>
      </c>
      <c r="E34" s="211">
        <f>'PREMISSAS DESPESAS'!$C$39</f>
        <v>0</v>
      </c>
      <c r="F34" s="201">
        <f t="shared" si="179"/>
        <v>0</v>
      </c>
      <c r="G34" s="21">
        <v>0</v>
      </c>
      <c r="H34" s="3">
        <f t="shared" si="287"/>
        <v>0</v>
      </c>
      <c r="I34" s="12">
        <v>0</v>
      </c>
      <c r="J34" s="3">
        <f t="shared" si="287"/>
        <v>0</v>
      </c>
      <c r="K34" s="12">
        <v>0</v>
      </c>
      <c r="L34" s="22">
        <f t="shared" si="287"/>
        <v>0</v>
      </c>
      <c r="M34" s="12">
        <v>0</v>
      </c>
      <c r="N34" s="3">
        <f t="shared" si="288"/>
        <v>0</v>
      </c>
      <c r="O34" s="12">
        <v>0</v>
      </c>
      <c r="P34" s="3">
        <f t="shared" si="288"/>
        <v>0</v>
      </c>
      <c r="Q34" s="12">
        <f t="shared" si="195"/>
        <v>0</v>
      </c>
      <c r="R34" s="3">
        <f t="shared" ref="R34" si="398">IF(Q34=0,0, Q34*$E34)</f>
        <v>0</v>
      </c>
      <c r="S34" s="12">
        <f t="shared" si="195"/>
        <v>0</v>
      </c>
      <c r="T34" s="3">
        <f t="shared" ref="T34" si="399">IF(S34=0,0, S34*$E34)</f>
        <v>0</v>
      </c>
      <c r="U34" s="12">
        <f t="shared" si="195"/>
        <v>0</v>
      </c>
      <c r="V34" s="3">
        <f t="shared" ref="V34" si="400">IF(U34=0,0, U34*$E34)</f>
        <v>0</v>
      </c>
      <c r="W34" s="12">
        <f t="shared" si="195"/>
        <v>0</v>
      </c>
      <c r="X34" s="3">
        <f t="shared" ref="X34" si="401">IF(W34=0,0, W34*$E34)</f>
        <v>0</v>
      </c>
      <c r="Y34" s="12">
        <f t="shared" si="195"/>
        <v>0</v>
      </c>
      <c r="Z34" s="3">
        <f t="shared" ref="Z34" si="402">IF(Y34=0,0, Y34*$E34)</f>
        <v>0</v>
      </c>
      <c r="AA34" s="12">
        <f t="shared" si="195"/>
        <v>0</v>
      </c>
      <c r="AB34" s="3">
        <f t="shared" ref="AB34" si="403">IF(AA34=0,0, AA34*$E34)</f>
        <v>0</v>
      </c>
      <c r="AC34" s="12">
        <f t="shared" si="195"/>
        <v>0</v>
      </c>
      <c r="AD34" s="22">
        <f t="shared" ref="AD34" si="404">IF(AC34=0,0, AC34*$E34)</f>
        <v>0</v>
      </c>
      <c r="AE34" s="21">
        <f t="shared" si="296"/>
        <v>0</v>
      </c>
      <c r="AF34" s="3">
        <f t="shared" si="297"/>
        <v>0</v>
      </c>
      <c r="AG34" s="12">
        <f t="shared" si="296"/>
        <v>0</v>
      </c>
      <c r="AH34" s="3">
        <f t="shared" si="297"/>
        <v>0</v>
      </c>
      <c r="AI34" s="12">
        <f t="shared" si="298"/>
        <v>0</v>
      </c>
      <c r="AJ34" s="3">
        <f t="shared" ref="AJ34" si="405">IF(AI34=0,0, AI34*$E34)</f>
        <v>0</v>
      </c>
      <c r="AK34" s="12">
        <f t="shared" si="298"/>
        <v>0</v>
      </c>
      <c r="AL34" s="3">
        <f t="shared" ref="AL34" si="406">IF(AK34=0,0, AK34*$E34)</f>
        <v>0</v>
      </c>
      <c r="AM34" s="12">
        <f t="shared" si="298"/>
        <v>0</v>
      </c>
      <c r="AN34" s="3">
        <f t="shared" ref="AN34" si="407">IF(AM34=0,0, AM34*$E34)</f>
        <v>0</v>
      </c>
      <c r="AO34" s="12">
        <f t="shared" si="298"/>
        <v>0</v>
      </c>
      <c r="AP34" s="3">
        <f t="shared" ref="AP34" si="408">IF(AO34=0,0, AO34*$E34)</f>
        <v>0</v>
      </c>
      <c r="AQ34" s="12">
        <f t="shared" si="298"/>
        <v>0</v>
      </c>
      <c r="AR34" s="3">
        <f t="shared" ref="AR34" si="409">IF(AQ34=0,0, AQ34*$E34)</f>
        <v>0</v>
      </c>
      <c r="AS34" s="12">
        <f t="shared" si="298"/>
        <v>0</v>
      </c>
      <c r="AT34" s="3">
        <f t="shared" ref="AT34" si="410">IF(AS34=0,0, AS34*$E34)</f>
        <v>0</v>
      </c>
      <c r="AU34" s="12">
        <f t="shared" si="298"/>
        <v>0</v>
      </c>
      <c r="AV34" s="3">
        <f t="shared" ref="AV34" si="411">IF(AU34=0,0, AU34*$E34)</f>
        <v>0</v>
      </c>
      <c r="AW34" s="12">
        <f t="shared" si="298"/>
        <v>0</v>
      </c>
      <c r="AX34" s="3">
        <f t="shared" ref="AX34" si="412">IF(AW34=0,0, AW34*$E34)</f>
        <v>0</v>
      </c>
      <c r="AY34" s="12">
        <f t="shared" si="298"/>
        <v>0</v>
      </c>
      <c r="AZ34" s="3">
        <f t="shared" ref="AZ34" si="413">IF(AY34=0,0, AY34*$E34)</f>
        <v>0</v>
      </c>
      <c r="BA34" s="12">
        <f t="shared" si="298"/>
        <v>0</v>
      </c>
      <c r="BB34" s="3">
        <f t="shared" ref="BB34" si="414">IF(BA34=0,0, BA34*$E34)</f>
        <v>0</v>
      </c>
      <c r="BC34" s="12">
        <f t="shared" si="298"/>
        <v>0</v>
      </c>
      <c r="BD34" s="3">
        <f t="shared" ref="BD34" si="415">IF(BC34=0,0, BC34*$E34)</f>
        <v>0</v>
      </c>
      <c r="BE34" s="12">
        <f t="shared" si="298"/>
        <v>0</v>
      </c>
      <c r="BF34" s="3">
        <f t="shared" ref="BF34" si="416">IF(BE34=0,0, BE34*$E34)</f>
        <v>0</v>
      </c>
      <c r="BG34" s="12">
        <f t="shared" si="298"/>
        <v>0</v>
      </c>
      <c r="BH34" s="3">
        <f t="shared" ref="BH34" si="417">IF(BG34=0,0, BG34*$E34)</f>
        <v>0</v>
      </c>
      <c r="BI34" s="12">
        <f t="shared" si="298"/>
        <v>0</v>
      </c>
      <c r="BJ34" s="3">
        <f t="shared" ref="BJ34" si="418">IF(BI34=0,0, BI34*$E34)</f>
        <v>0</v>
      </c>
      <c r="BK34" s="12">
        <f t="shared" si="298"/>
        <v>0</v>
      </c>
      <c r="BL34" s="3">
        <f t="shared" ref="BL34" si="419">IF(BK34=0,0, BK34*$E34)</f>
        <v>0</v>
      </c>
      <c r="BM34" s="12">
        <f t="shared" si="298"/>
        <v>0</v>
      </c>
      <c r="BN34" s="3">
        <f t="shared" ref="BN34" si="420">IF(BM34=0,0, BM34*$E34)</f>
        <v>0</v>
      </c>
      <c r="BO34" s="12">
        <f t="shared" si="298"/>
        <v>0</v>
      </c>
      <c r="BP34" s="3">
        <f t="shared" ref="BP34" si="421">IF(BO34=0,0, BO34*$E34)</f>
        <v>0</v>
      </c>
      <c r="BQ34" s="12">
        <f t="shared" si="298"/>
        <v>0</v>
      </c>
      <c r="BR34" s="3">
        <f t="shared" ref="BR34" si="422">IF(BQ34=0,0, BQ34*$E34)</f>
        <v>0</v>
      </c>
      <c r="BS34" s="12">
        <f t="shared" si="298"/>
        <v>0</v>
      </c>
      <c r="BT34" s="3">
        <f t="shared" ref="BT34" si="423">IF(BS34=0,0, BS34*$E34)</f>
        <v>0</v>
      </c>
      <c r="BU34" s="12">
        <f t="shared" si="298"/>
        <v>0</v>
      </c>
      <c r="BV34" s="3">
        <f t="shared" ref="BV34" si="424">IF(BU34=0,0, BU34*$E34)</f>
        <v>0</v>
      </c>
      <c r="BW34" s="12">
        <f t="shared" si="298"/>
        <v>0</v>
      </c>
      <c r="BX34" s="3">
        <f t="shared" ref="BX34" si="425">IF(BW34=0,0, BW34*$E34)</f>
        <v>0</v>
      </c>
      <c r="BY34" s="12">
        <f t="shared" si="298"/>
        <v>0</v>
      </c>
      <c r="BZ34" s="3">
        <f t="shared" ref="BZ34" si="426">IF(BY34=0,0, BY34*$E34)</f>
        <v>0</v>
      </c>
      <c r="CA34" s="12">
        <f t="shared" si="298"/>
        <v>0</v>
      </c>
      <c r="CB34" s="3">
        <f t="shared" ref="CB34" si="427">IF(CA34=0,0, CA34*$E34)</f>
        <v>0</v>
      </c>
      <c r="CC34" s="12">
        <f t="shared" si="298"/>
        <v>0</v>
      </c>
      <c r="CD34" s="3">
        <f t="shared" ref="CD34" si="428">IF(CC34=0,0, CC34*$E34)</f>
        <v>0</v>
      </c>
      <c r="CE34" s="12">
        <f t="shared" si="298"/>
        <v>0</v>
      </c>
      <c r="CF34" s="3">
        <f t="shared" ref="CF34" si="429">IF(CE34=0,0, CE34*$E34)</f>
        <v>0</v>
      </c>
      <c r="CG34" s="12">
        <f t="shared" si="298"/>
        <v>0</v>
      </c>
      <c r="CH34" s="3">
        <f t="shared" ref="CH34" si="430">IF(CG34=0,0, CG34*$E34)</f>
        <v>0</v>
      </c>
      <c r="CI34" s="12">
        <f t="shared" si="298"/>
        <v>0</v>
      </c>
      <c r="CJ34" s="3">
        <f t="shared" ref="CJ34" si="431">IF(CI34=0,0, CI34*$E34)</f>
        <v>0</v>
      </c>
      <c r="CK34" s="12">
        <f t="shared" si="298"/>
        <v>0</v>
      </c>
      <c r="CL34" s="3">
        <f t="shared" ref="CL34" si="432">IF(CK34=0,0, CK34*$E34)</f>
        <v>0</v>
      </c>
      <c r="CM34" s="12">
        <f t="shared" si="298"/>
        <v>0</v>
      </c>
      <c r="CN34" s="3">
        <f t="shared" ref="CN34" si="433">IF(CM34=0,0, CM34*$E34)</f>
        <v>0</v>
      </c>
      <c r="CO34" s="12">
        <f t="shared" si="298"/>
        <v>0</v>
      </c>
      <c r="CP34" s="3">
        <f t="shared" ref="CP34" si="434">IF(CO34=0,0, CO34*$E34)</f>
        <v>0</v>
      </c>
      <c r="CQ34" s="12">
        <f t="shared" si="298"/>
        <v>0</v>
      </c>
      <c r="CR34" s="3">
        <f t="shared" ref="CR34" si="435">IF(CQ34=0,0, CQ34*$E34)</f>
        <v>0</v>
      </c>
      <c r="CS34" s="12">
        <f t="shared" si="298"/>
        <v>0</v>
      </c>
      <c r="CT34" s="3">
        <f t="shared" ref="CT34" si="436">IF(CS34=0,0, CS34*$E34)</f>
        <v>0</v>
      </c>
      <c r="CU34" s="12">
        <f t="shared" si="240"/>
        <v>0</v>
      </c>
      <c r="CV34" s="3">
        <f t="shared" ref="CV34" si="437">IF(CU34=0,0, CU34*$E34)</f>
        <v>0</v>
      </c>
      <c r="CW34" s="12">
        <f t="shared" si="240"/>
        <v>0</v>
      </c>
      <c r="CX34" s="3">
        <f t="shared" ref="CX34" si="438">IF(CW34=0,0, CW34*$E34)</f>
        <v>0</v>
      </c>
      <c r="CY34" s="12">
        <f t="shared" si="240"/>
        <v>0</v>
      </c>
      <c r="CZ34" s="3">
        <f t="shared" ref="CZ34" si="439">IF(CY34=0,0, CY34*$E34)</f>
        <v>0</v>
      </c>
      <c r="DA34" s="12">
        <f t="shared" si="240"/>
        <v>0</v>
      </c>
      <c r="DB34" s="3">
        <f t="shared" ref="DB34" si="440">IF(DA34=0,0, DA34*$E34)</f>
        <v>0</v>
      </c>
      <c r="DC34" s="12">
        <f t="shared" si="240"/>
        <v>0</v>
      </c>
      <c r="DD34" s="3">
        <f t="shared" ref="DD34" si="441">IF(DC34=0,0, DC34*$E34)</f>
        <v>0</v>
      </c>
      <c r="DE34" s="12">
        <f t="shared" si="240"/>
        <v>0</v>
      </c>
      <c r="DF34" s="3">
        <f t="shared" ref="DF34" si="442">IF(DE34=0,0, DE34*$E34)</f>
        <v>0</v>
      </c>
      <c r="DG34" s="12">
        <f t="shared" si="240"/>
        <v>0</v>
      </c>
      <c r="DH34" s="3">
        <f t="shared" ref="DH34" si="443">IF(DG34=0,0, DG34*$E34)</f>
        <v>0</v>
      </c>
      <c r="DI34" s="12">
        <f t="shared" si="240"/>
        <v>0</v>
      </c>
      <c r="DJ34" s="3">
        <f t="shared" ref="DJ34" si="444">IF(DI34=0,0, DI34*$E34)</f>
        <v>0</v>
      </c>
      <c r="DK34" s="12">
        <f t="shared" si="240"/>
        <v>0</v>
      </c>
      <c r="DL34" s="3">
        <f t="shared" ref="DL34" si="445">IF(DK34=0,0, DK34*$E34)</f>
        <v>0</v>
      </c>
      <c r="DM34" s="12">
        <f t="shared" si="240"/>
        <v>0</v>
      </c>
      <c r="DN34" s="3">
        <f t="shared" ref="DN34" si="446">IF(DM34=0,0, DM34*$E34)</f>
        <v>0</v>
      </c>
      <c r="DO34" s="12">
        <f t="shared" si="240"/>
        <v>0</v>
      </c>
      <c r="DP34" s="3">
        <f t="shared" ref="DP34" si="447">IF(DO34=0,0, DO34*$E34)</f>
        <v>0</v>
      </c>
      <c r="DQ34" s="12">
        <f t="shared" si="240"/>
        <v>0</v>
      </c>
      <c r="DR34" s="3">
        <f t="shared" ref="DR34" si="448">IF(DQ34=0,0, DQ34*$E34)</f>
        <v>0</v>
      </c>
      <c r="DS34" s="12">
        <f t="shared" si="240"/>
        <v>0</v>
      </c>
      <c r="DT34" s="3">
        <f t="shared" ref="DT34" si="449">IF(DS34=0,0, DS34*$E34)</f>
        <v>0</v>
      </c>
      <c r="DU34" s="12">
        <f t="shared" si="240"/>
        <v>0</v>
      </c>
      <c r="DV34" s="22">
        <f t="shared" ref="DV34" si="450">IF(DU34=0,0, DU34*$E34)</f>
        <v>0</v>
      </c>
      <c r="DW34" s="424"/>
    </row>
    <row r="35" spans="1:132">
      <c r="A35" s="202" t="s">
        <v>41</v>
      </c>
      <c r="B35" s="210">
        <v>0</v>
      </c>
      <c r="C35" s="210">
        <v>0</v>
      </c>
      <c r="D35" s="210">
        <v>0</v>
      </c>
      <c r="E35" s="211">
        <f>'PREMISSAS DESPESAS'!$C$43</f>
        <v>0</v>
      </c>
      <c r="F35" s="201">
        <f t="shared" si="179"/>
        <v>0</v>
      </c>
      <c r="G35" s="21">
        <v>0</v>
      </c>
      <c r="H35" s="3">
        <f t="shared" si="287"/>
        <v>0</v>
      </c>
      <c r="I35" s="12">
        <v>0</v>
      </c>
      <c r="J35" s="3">
        <f t="shared" si="287"/>
        <v>0</v>
      </c>
      <c r="K35" s="12">
        <v>0</v>
      </c>
      <c r="L35" s="22">
        <f t="shared" si="287"/>
        <v>0</v>
      </c>
      <c r="M35" s="12">
        <v>0</v>
      </c>
      <c r="N35" s="3">
        <f t="shared" si="288"/>
        <v>0</v>
      </c>
      <c r="O35" s="12">
        <v>0</v>
      </c>
      <c r="P35" s="3">
        <f t="shared" si="288"/>
        <v>0</v>
      </c>
      <c r="Q35" s="12">
        <f t="shared" si="195"/>
        <v>0</v>
      </c>
      <c r="R35" s="3">
        <f t="shared" ref="R35" si="451">IF(Q35=0,0, Q35*$E35)</f>
        <v>0</v>
      </c>
      <c r="S35" s="12">
        <f t="shared" si="195"/>
        <v>0</v>
      </c>
      <c r="T35" s="3">
        <f t="shared" ref="T35" si="452">IF(S35=0,0, S35*$E35)</f>
        <v>0</v>
      </c>
      <c r="U35" s="12">
        <f t="shared" si="195"/>
        <v>0</v>
      </c>
      <c r="V35" s="3">
        <f t="shared" ref="V35" si="453">IF(U35=0,0, U35*$E35)</f>
        <v>0</v>
      </c>
      <c r="W35" s="12">
        <f t="shared" si="195"/>
        <v>0</v>
      </c>
      <c r="X35" s="3">
        <f t="shared" ref="X35" si="454">IF(W35=0,0, W35*$E35)</f>
        <v>0</v>
      </c>
      <c r="Y35" s="12">
        <f t="shared" si="195"/>
        <v>0</v>
      </c>
      <c r="Z35" s="3">
        <f t="shared" ref="Z35" si="455">IF(Y35=0,0, Y35*$E35)</f>
        <v>0</v>
      </c>
      <c r="AA35" s="12">
        <f t="shared" si="195"/>
        <v>0</v>
      </c>
      <c r="AB35" s="3">
        <f t="shared" ref="AB35" si="456">IF(AA35=0,0, AA35*$E35)</f>
        <v>0</v>
      </c>
      <c r="AC35" s="12">
        <f t="shared" si="195"/>
        <v>0</v>
      </c>
      <c r="AD35" s="22">
        <f t="shared" ref="AD35" si="457">IF(AC35=0,0, AC35*$E35)</f>
        <v>0</v>
      </c>
      <c r="AE35" s="21">
        <f t="shared" si="296"/>
        <v>0</v>
      </c>
      <c r="AF35" s="3">
        <f t="shared" si="297"/>
        <v>0</v>
      </c>
      <c r="AG35" s="12">
        <f t="shared" si="296"/>
        <v>0</v>
      </c>
      <c r="AH35" s="3">
        <f t="shared" si="297"/>
        <v>0</v>
      </c>
      <c r="AI35" s="12">
        <f t="shared" si="298"/>
        <v>0</v>
      </c>
      <c r="AJ35" s="3">
        <f t="shared" ref="AJ35" si="458">IF(AI35=0,0, AI35*$E35)</f>
        <v>0</v>
      </c>
      <c r="AK35" s="12">
        <f t="shared" si="298"/>
        <v>0</v>
      </c>
      <c r="AL35" s="3">
        <f t="shared" ref="AL35" si="459">IF(AK35=0,0, AK35*$E35)</f>
        <v>0</v>
      </c>
      <c r="AM35" s="12">
        <f t="shared" si="298"/>
        <v>0</v>
      </c>
      <c r="AN35" s="3">
        <f t="shared" ref="AN35" si="460">IF(AM35=0,0, AM35*$E35)</f>
        <v>0</v>
      </c>
      <c r="AO35" s="12">
        <f t="shared" si="298"/>
        <v>0</v>
      </c>
      <c r="AP35" s="3">
        <f t="shared" ref="AP35" si="461">IF(AO35=0,0, AO35*$E35)</f>
        <v>0</v>
      </c>
      <c r="AQ35" s="12">
        <f t="shared" si="298"/>
        <v>0</v>
      </c>
      <c r="AR35" s="3">
        <f t="shared" ref="AR35" si="462">IF(AQ35=0,0, AQ35*$E35)</f>
        <v>0</v>
      </c>
      <c r="AS35" s="12">
        <f t="shared" si="298"/>
        <v>0</v>
      </c>
      <c r="AT35" s="3">
        <f t="shared" ref="AT35" si="463">IF(AS35=0,0, AS35*$E35)</f>
        <v>0</v>
      </c>
      <c r="AU35" s="12">
        <f t="shared" si="298"/>
        <v>0</v>
      </c>
      <c r="AV35" s="3">
        <f t="shared" ref="AV35" si="464">IF(AU35=0,0, AU35*$E35)</f>
        <v>0</v>
      </c>
      <c r="AW35" s="12">
        <f t="shared" si="298"/>
        <v>0</v>
      </c>
      <c r="AX35" s="3">
        <f t="shared" ref="AX35" si="465">IF(AW35=0,0, AW35*$E35)</f>
        <v>0</v>
      </c>
      <c r="AY35" s="12">
        <f t="shared" si="298"/>
        <v>0</v>
      </c>
      <c r="AZ35" s="3">
        <f t="shared" ref="AZ35" si="466">IF(AY35=0,0, AY35*$E35)</f>
        <v>0</v>
      </c>
      <c r="BA35" s="12">
        <f t="shared" si="298"/>
        <v>0</v>
      </c>
      <c r="BB35" s="3">
        <f t="shared" ref="BB35" si="467">IF(BA35=0,0, BA35*$E35)</f>
        <v>0</v>
      </c>
      <c r="BC35" s="12">
        <f t="shared" si="298"/>
        <v>0</v>
      </c>
      <c r="BD35" s="3">
        <f t="shared" ref="BD35" si="468">IF(BC35=0,0, BC35*$E35)</f>
        <v>0</v>
      </c>
      <c r="BE35" s="12">
        <f t="shared" si="298"/>
        <v>0</v>
      </c>
      <c r="BF35" s="3">
        <f t="shared" ref="BF35" si="469">IF(BE35=0,0, BE35*$E35)</f>
        <v>0</v>
      </c>
      <c r="BG35" s="12">
        <f t="shared" si="298"/>
        <v>0</v>
      </c>
      <c r="BH35" s="3">
        <f t="shared" ref="BH35" si="470">IF(BG35=0,0, BG35*$E35)</f>
        <v>0</v>
      </c>
      <c r="BI35" s="12">
        <f t="shared" si="298"/>
        <v>0</v>
      </c>
      <c r="BJ35" s="3">
        <f t="shared" ref="BJ35" si="471">IF(BI35=0,0, BI35*$E35)</f>
        <v>0</v>
      </c>
      <c r="BK35" s="12">
        <f t="shared" si="298"/>
        <v>0</v>
      </c>
      <c r="BL35" s="3">
        <f t="shared" ref="BL35" si="472">IF(BK35=0,0, BK35*$E35)</f>
        <v>0</v>
      </c>
      <c r="BM35" s="12">
        <f t="shared" si="298"/>
        <v>0</v>
      </c>
      <c r="BN35" s="3">
        <f t="shared" ref="BN35" si="473">IF(BM35=0,0, BM35*$E35)</f>
        <v>0</v>
      </c>
      <c r="BO35" s="12">
        <f t="shared" si="298"/>
        <v>0</v>
      </c>
      <c r="BP35" s="3">
        <f t="shared" ref="BP35" si="474">IF(BO35=0,0, BO35*$E35)</f>
        <v>0</v>
      </c>
      <c r="BQ35" s="12">
        <f t="shared" si="298"/>
        <v>0</v>
      </c>
      <c r="BR35" s="3">
        <f t="shared" ref="BR35" si="475">IF(BQ35=0,0, BQ35*$E35)</f>
        <v>0</v>
      </c>
      <c r="BS35" s="12">
        <f t="shared" si="298"/>
        <v>0</v>
      </c>
      <c r="BT35" s="3">
        <f t="shared" ref="BT35" si="476">IF(BS35=0,0, BS35*$E35)</f>
        <v>0</v>
      </c>
      <c r="BU35" s="12">
        <f t="shared" si="298"/>
        <v>0</v>
      </c>
      <c r="BV35" s="3">
        <f t="shared" ref="BV35" si="477">IF(BU35=0,0, BU35*$E35)</f>
        <v>0</v>
      </c>
      <c r="BW35" s="12">
        <f t="shared" si="298"/>
        <v>0</v>
      </c>
      <c r="BX35" s="3">
        <f t="shared" ref="BX35" si="478">IF(BW35=0,0, BW35*$E35)</f>
        <v>0</v>
      </c>
      <c r="BY35" s="12">
        <f t="shared" si="298"/>
        <v>0</v>
      </c>
      <c r="BZ35" s="3">
        <f t="shared" ref="BZ35" si="479">IF(BY35=0,0, BY35*$E35)</f>
        <v>0</v>
      </c>
      <c r="CA35" s="12">
        <f t="shared" si="298"/>
        <v>0</v>
      </c>
      <c r="CB35" s="3">
        <f t="shared" ref="CB35" si="480">IF(CA35=0,0, CA35*$E35)</f>
        <v>0</v>
      </c>
      <c r="CC35" s="12">
        <f t="shared" si="298"/>
        <v>0</v>
      </c>
      <c r="CD35" s="3">
        <f t="shared" ref="CD35" si="481">IF(CC35=0,0, CC35*$E35)</f>
        <v>0</v>
      </c>
      <c r="CE35" s="12">
        <f t="shared" si="298"/>
        <v>0</v>
      </c>
      <c r="CF35" s="3">
        <f t="shared" ref="CF35" si="482">IF(CE35=0,0, CE35*$E35)</f>
        <v>0</v>
      </c>
      <c r="CG35" s="12">
        <f t="shared" si="298"/>
        <v>0</v>
      </c>
      <c r="CH35" s="3">
        <f t="shared" ref="CH35" si="483">IF(CG35=0,0, CG35*$E35)</f>
        <v>0</v>
      </c>
      <c r="CI35" s="12">
        <f t="shared" si="298"/>
        <v>0</v>
      </c>
      <c r="CJ35" s="3">
        <f t="shared" ref="CJ35" si="484">IF(CI35=0,0, CI35*$E35)</f>
        <v>0</v>
      </c>
      <c r="CK35" s="12">
        <f t="shared" si="298"/>
        <v>0</v>
      </c>
      <c r="CL35" s="3">
        <f t="shared" ref="CL35" si="485">IF(CK35=0,0, CK35*$E35)</f>
        <v>0</v>
      </c>
      <c r="CM35" s="12">
        <f t="shared" si="298"/>
        <v>0</v>
      </c>
      <c r="CN35" s="3">
        <f t="shared" ref="CN35" si="486">IF(CM35=0,0, CM35*$E35)</f>
        <v>0</v>
      </c>
      <c r="CO35" s="12">
        <f t="shared" si="298"/>
        <v>0</v>
      </c>
      <c r="CP35" s="3">
        <f t="shared" ref="CP35" si="487">IF(CO35=0,0, CO35*$E35)</f>
        <v>0</v>
      </c>
      <c r="CQ35" s="12">
        <f t="shared" si="298"/>
        <v>0</v>
      </c>
      <c r="CR35" s="3">
        <f t="shared" ref="CR35" si="488">IF(CQ35=0,0, CQ35*$E35)</f>
        <v>0</v>
      </c>
      <c r="CS35" s="12">
        <f t="shared" si="298"/>
        <v>0</v>
      </c>
      <c r="CT35" s="3">
        <f t="shared" ref="CT35" si="489">IF(CS35=0,0, CS35*$E35)</f>
        <v>0</v>
      </c>
      <c r="CU35" s="12">
        <f t="shared" si="240"/>
        <v>0</v>
      </c>
      <c r="CV35" s="3">
        <f t="shared" ref="CV35" si="490">IF(CU35=0,0, CU35*$E35)</f>
        <v>0</v>
      </c>
      <c r="CW35" s="12">
        <f t="shared" si="240"/>
        <v>0</v>
      </c>
      <c r="CX35" s="3">
        <f t="shared" ref="CX35" si="491">IF(CW35=0,0, CW35*$E35)</f>
        <v>0</v>
      </c>
      <c r="CY35" s="12">
        <f t="shared" si="240"/>
        <v>0</v>
      </c>
      <c r="CZ35" s="3">
        <f t="shared" ref="CZ35" si="492">IF(CY35=0,0, CY35*$E35)</f>
        <v>0</v>
      </c>
      <c r="DA35" s="12">
        <f t="shared" si="240"/>
        <v>0</v>
      </c>
      <c r="DB35" s="3">
        <f t="shared" ref="DB35" si="493">IF(DA35=0,0, DA35*$E35)</f>
        <v>0</v>
      </c>
      <c r="DC35" s="12">
        <f t="shared" si="240"/>
        <v>0</v>
      </c>
      <c r="DD35" s="3">
        <f t="shared" ref="DD35" si="494">IF(DC35=0,0, DC35*$E35)</f>
        <v>0</v>
      </c>
      <c r="DE35" s="12">
        <f t="shared" si="240"/>
        <v>0</v>
      </c>
      <c r="DF35" s="3">
        <f t="shared" ref="DF35" si="495">IF(DE35=0,0, DE35*$E35)</f>
        <v>0</v>
      </c>
      <c r="DG35" s="12">
        <f t="shared" si="240"/>
        <v>0</v>
      </c>
      <c r="DH35" s="3">
        <f t="shared" ref="DH35" si="496">IF(DG35=0,0, DG35*$E35)</f>
        <v>0</v>
      </c>
      <c r="DI35" s="12">
        <f t="shared" si="240"/>
        <v>0</v>
      </c>
      <c r="DJ35" s="3">
        <f t="shared" ref="DJ35" si="497">IF(DI35=0,0, DI35*$E35)</f>
        <v>0</v>
      </c>
      <c r="DK35" s="12">
        <f t="shared" si="240"/>
        <v>0</v>
      </c>
      <c r="DL35" s="3">
        <f t="shared" ref="DL35" si="498">IF(DK35=0,0, DK35*$E35)</f>
        <v>0</v>
      </c>
      <c r="DM35" s="12">
        <f t="shared" si="240"/>
        <v>0</v>
      </c>
      <c r="DN35" s="3">
        <f t="shared" ref="DN35" si="499">IF(DM35=0,0, DM35*$E35)</f>
        <v>0</v>
      </c>
      <c r="DO35" s="12">
        <f t="shared" si="240"/>
        <v>0</v>
      </c>
      <c r="DP35" s="3">
        <f t="shared" ref="DP35" si="500">IF(DO35=0,0, DO35*$E35)</f>
        <v>0</v>
      </c>
      <c r="DQ35" s="12">
        <f t="shared" si="240"/>
        <v>0</v>
      </c>
      <c r="DR35" s="3">
        <f t="shared" ref="DR35" si="501">IF(DQ35=0,0, DQ35*$E35)</f>
        <v>0</v>
      </c>
      <c r="DS35" s="12">
        <f t="shared" si="240"/>
        <v>0</v>
      </c>
      <c r="DT35" s="3">
        <f t="shared" ref="DT35" si="502">IF(DS35=0,0, DS35*$E35)</f>
        <v>0</v>
      </c>
      <c r="DU35" s="12">
        <f t="shared" si="240"/>
        <v>0</v>
      </c>
      <c r="DV35" s="22">
        <f t="shared" ref="DV35" si="503">IF(DU35=0,0, DU35*$E35)</f>
        <v>0</v>
      </c>
      <c r="DW35" s="424"/>
    </row>
    <row r="36" spans="1:132">
      <c r="A36" s="202" t="s">
        <v>43</v>
      </c>
      <c r="B36" s="210">
        <v>0</v>
      </c>
      <c r="C36" s="210">
        <v>0</v>
      </c>
      <c r="D36" s="210">
        <v>0</v>
      </c>
      <c r="E36" s="211">
        <f>'PREMISSAS DESPESAS'!$C$47</f>
        <v>0</v>
      </c>
      <c r="F36" s="201">
        <f t="shared" si="179"/>
        <v>0</v>
      </c>
      <c r="G36" s="21">
        <v>0</v>
      </c>
      <c r="H36" s="3">
        <f t="shared" si="287"/>
        <v>0</v>
      </c>
      <c r="I36" s="12">
        <v>0</v>
      </c>
      <c r="J36" s="3">
        <f t="shared" si="287"/>
        <v>0</v>
      </c>
      <c r="K36" s="12">
        <v>0</v>
      </c>
      <c r="L36" s="22">
        <f t="shared" si="287"/>
        <v>0</v>
      </c>
      <c r="M36" s="12">
        <v>0</v>
      </c>
      <c r="N36" s="3">
        <f t="shared" si="288"/>
        <v>0</v>
      </c>
      <c r="O36" s="12">
        <v>0</v>
      </c>
      <c r="P36" s="3">
        <f t="shared" si="288"/>
        <v>0</v>
      </c>
      <c r="Q36" s="12">
        <f t="shared" si="195"/>
        <v>0</v>
      </c>
      <c r="R36" s="3">
        <f t="shared" ref="R36" si="504">IF(Q36=0,0, Q36*$E36)</f>
        <v>0</v>
      </c>
      <c r="S36" s="12">
        <f t="shared" si="195"/>
        <v>0</v>
      </c>
      <c r="T36" s="3">
        <f t="shared" ref="T36" si="505">IF(S36=0,0, S36*$E36)</f>
        <v>0</v>
      </c>
      <c r="U36" s="12">
        <f t="shared" si="195"/>
        <v>0</v>
      </c>
      <c r="V36" s="3">
        <f t="shared" ref="V36" si="506">IF(U36=0,0, U36*$E36)</f>
        <v>0</v>
      </c>
      <c r="W36" s="12">
        <f t="shared" si="195"/>
        <v>0</v>
      </c>
      <c r="X36" s="3">
        <f t="shared" ref="X36" si="507">IF(W36=0,0, W36*$E36)</f>
        <v>0</v>
      </c>
      <c r="Y36" s="12">
        <f t="shared" si="195"/>
        <v>0</v>
      </c>
      <c r="Z36" s="3">
        <f t="shared" ref="Z36" si="508">IF(Y36=0,0, Y36*$E36)</f>
        <v>0</v>
      </c>
      <c r="AA36" s="12">
        <f t="shared" si="195"/>
        <v>0</v>
      </c>
      <c r="AB36" s="3">
        <f t="shared" ref="AB36" si="509">IF(AA36=0,0, AA36*$E36)</f>
        <v>0</v>
      </c>
      <c r="AC36" s="12">
        <f t="shared" si="195"/>
        <v>0</v>
      </c>
      <c r="AD36" s="22">
        <f t="shared" ref="AD36" si="510">IF(AC36=0,0, AC36*$E36)</f>
        <v>0</v>
      </c>
      <c r="AE36" s="21">
        <f t="shared" si="296"/>
        <v>0</v>
      </c>
      <c r="AF36" s="3">
        <f t="shared" si="297"/>
        <v>0</v>
      </c>
      <c r="AG36" s="12">
        <f t="shared" si="296"/>
        <v>0</v>
      </c>
      <c r="AH36" s="3">
        <f t="shared" si="297"/>
        <v>0</v>
      </c>
      <c r="AI36" s="12">
        <f t="shared" si="298"/>
        <v>0</v>
      </c>
      <c r="AJ36" s="3">
        <f t="shared" ref="AJ36" si="511">IF(AI36=0,0, AI36*$E36)</f>
        <v>0</v>
      </c>
      <c r="AK36" s="12">
        <f t="shared" si="298"/>
        <v>0</v>
      </c>
      <c r="AL36" s="3">
        <f t="shared" ref="AL36" si="512">IF(AK36=0,0, AK36*$E36)</f>
        <v>0</v>
      </c>
      <c r="AM36" s="12">
        <f t="shared" si="298"/>
        <v>0</v>
      </c>
      <c r="AN36" s="3">
        <f t="shared" ref="AN36" si="513">IF(AM36=0,0, AM36*$E36)</f>
        <v>0</v>
      </c>
      <c r="AO36" s="12">
        <f t="shared" si="298"/>
        <v>0</v>
      </c>
      <c r="AP36" s="3">
        <f t="shared" ref="AP36" si="514">IF(AO36=0,0, AO36*$E36)</f>
        <v>0</v>
      </c>
      <c r="AQ36" s="12">
        <f t="shared" si="298"/>
        <v>0</v>
      </c>
      <c r="AR36" s="3">
        <f t="shared" ref="AR36" si="515">IF(AQ36=0,0, AQ36*$E36)</f>
        <v>0</v>
      </c>
      <c r="AS36" s="12">
        <f t="shared" si="298"/>
        <v>0</v>
      </c>
      <c r="AT36" s="3">
        <f t="shared" ref="AT36" si="516">IF(AS36=0,0, AS36*$E36)</f>
        <v>0</v>
      </c>
      <c r="AU36" s="12">
        <f t="shared" si="298"/>
        <v>0</v>
      </c>
      <c r="AV36" s="3">
        <f t="shared" ref="AV36" si="517">IF(AU36=0,0, AU36*$E36)</f>
        <v>0</v>
      </c>
      <c r="AW36" s="12">
        <f t="shared" si="298"/>
        <v>0</v>
      </c>
      <c r="AX36" s="3">
        <f t="shared" ref="AX36" si="518">IF(AW36=0,0, AW36*$E36)</f>
        <v>0</v>
      </c>
      <c r="AY36" s="12">
        <f t="shared" si="298"/>
        <v>0</v>
      </c>
      <c r="AZ36" s="3">
        <f t="shared" ref="AZ36" si="519">IF(AY36=0,0, AY36*$E36)</f>
        <v>0</v>
      </c>
      <c r="BA36" s="12">
        <f t="shared" si="298"/>
        <v>0</v>
      </c>
      <c r="BB36" s="3">
        <f t="shared" ref="BB36" si="520">IF(BA36=0,0, BA36*$E36)</f>
        <v>0</v>
      </c>
      <c r="BC36" s="12">
        <f t="shared" si="298"/>
        <v>0</v>
      </c>
      <c r="BD36" s="3">
        <f t="shared" ref="BD36" si="521">IF(BC36=0,0, BC36*$E36)</f>
        <v>0</v>
      </c>
      <c r="BE36" s="12">
        <f t="shared" si="298"/>
        <v>0</v>
      </c>
      <c r="BF36" s="3">
        <f t="shared" ref="BF36" si="522">IF(BE36=0,0, BE36*$E36)</f>
        <v>0</v>
      </c>
      <c r="BG36" s="12">
        <f t="shared" si="298"/>
        <v>0</v>
      </c>
      <c r="BH36" s="3">
        <f t="shared" ref="BH36" si="523">IF(BG36=0,0, BG36*$E36)</f>
        <v>0</v>
      </c>
      <c r="BI36" s="12">
        <f t="shared" si="298"/>
        <v>0</v>
      </c>
      <c r="BJ36" s="3">
        <f t="shared" ref="BJ36" si="524">IF(BI36=0,0, BI36*$E36)</f>
        <v>0</v>
      </c>
      <c r="BK36" s="12">
        <f t="shared" si="298"/>
        <v>0</v>
      </c>
      <c r="BL36" s="3">
        <f t="shared" ref="BL36" si="525">IF(BK36=0,0, BK36*$E36)</f>
        <v>0</v>
      </c>
      <c r="BM36" s="12">
        <f t="shared" si="298"/>
        <v>0</v>
      </c>
      <c r="BN36" s="3">
        <f t="shared" ref="BN36" si="526">IF(BM36=0,0, BM36*$E36)</f>
        <v>0</v>
      </c>
      <c r="BO36" s="12">
        <f t="shared" si="298"/>
        <v>0</v>
      </c>
      <c r="BP36" s="3">
        <f t="shared" ref="BP36" si="527">IF(BO36=0,0, BO36*$E36)</f>
        <v>0</v>
      </c>
      <c r="BQ36" s="12">
        <f t="shared" si="298"/>
        <v>0</v>
      </c>
      <c r="BR36" s="3">
        <f t="shared" ref="BR36" si="528">IF(BQ36=0,0, BQ36*$E36)</f>
        <v>0</v>
      </c>
      <c r="BS36" s="12">
        <f t="shared" si="298"/>
        <v>0</v>
      </c>
      <c r="BT36" s="3">
        <f t="shared" ref="BT36" si="529">IF(BS36=0,0, BS36*$E36)</f>
        <v>0</v>
      </c>
      <c r="BU36" s="12">
        <f t="shared" si="298"/>
        <v>0</v>
      </c>
      <c r="BV36" s="3">
        <f t="shared" ref="BV36" si="530">IF(BU36=0,0, BU36*$E36)</f>
        <v>0</v>
      </c>
      <c r="BW36" s="12">
        <f t="shared" si="298"/>
        <v>0</v>
      </c>
      <c r="BX36" s="3">
        <f t="shared" ref="BX36" si="531">IF(BW36=0,0, BW36*$E36)</f>
        <v>0</v>
      </c>
      <c r="BY36" s="12">
        <f t="shared" si="298"/>
        <v>0</v>
      </c>
      <c r="BZ36" s="3">
        <f t="shared" ref="BZ36" si="532">IF(BY36=0,0, BY36*$E36)</f>
        <v>0</v>
      </c>
      <c r="CA36" s="12">
        <f t="shared" si="298"/>
        <v>0</v>
      </c>
      <c r="CB36" s="3">
        <f t="shared" ref="CB36" si="533">IF(CA36=0,0, CA36*$E36)</f>
        <v>0</v>
      </c>
      <c r="CC36" s="12">
        <f t="shared" si="298"/>
        <v>0</v>
      </c>
      <c r="CD36" s="3">
        <f t="shared" ref="CD36" si="534">IF(CC36=0,0, CC36*$E36)</f>
        <v>0</v>
      </c>
      <c r="CE36" s="12">
        <f t="shared" si="298"/>
        <v>0</v>
      </c>
      <c r="CF36" s="3">
        <f t="shared" ref="CF36" si="535">IF(CE36=0,0, CE36*$E36)</f>
        <v>0</v>
      </c>
      <c r="CG36" s="12">
        <f t="shared" si="298"/>
        <v>0</v>
      </c>
      <c r="CH36" s="3">
        <f t="shared" ref="CH36" si="536">IF(CG36=0,0, CG36*$E36)</f>
        <v>0</v>
      </c>
      <c r="CI36" s="12">
        <f t="shared" si="298"/>
        <v>0</v>
      </c>
      <c r="CJ36" s="3">
        <f t="shared" ref="CJ36" si="537">IF(CI36=0,0, CI36*$E36)</f>
        <v>0</v>
      </c>
      <c r="CK36" s="12">
        <f t="shared" si="298"/>
        <v>0</v>
      </c>
      <c r="CL36" s="3">
        <f t="shared" ref="CL36" si="538">IF(CK36=0,0, CK36*$E36)</f>
        <v>0</v>
      </c>
      <c r="CM36" s="12">
        <f t="shared" si="298"/>
        <v>0</v>
      </c>
      <c r="CN36" s="3">
        <f t="shared" ref="CN36" si="539">IF(CM36=0,0, CM36*$E36)</f>
        <v>0</v>
      </c>
      <c r="CO36" s="12">
        <f t="shared" si="298"/>
        <v>0</v>
      </c>
      <c r="CP36" s="3">
        <f t="shared" ref="CP36" si="540">IF(CO36=0,0, CO36*$E36)</f>
        <v>0</v>
      </c>
      <c r="CQ36" s="12">
        <f t="shared" si="298"/>
        <v>0</v>
      </c>
      <c r="CR36" s="3">
        <f t="shared" ref="CR36" si="541">IF(CQ36=0,0, CQ36*$E36)</f>
        <v>0</v>
      </c>
      <c r="CS36" s="12">
        <f t="shared" si="298"/>
        <v>0</v>
      </c>
      <c r="CT36" s="3">
        <f t="shared" ref="CT36" si="542">IF(CS36=0,0, CS36*$E36)</f>
        <v>0</v>
      </c>
      <c r="CU36" s="12">
        <f t="shared" si="240"/>
        <v>0</v>
      </c>
      <c r="CV36" s="3">
        <f t="shared" ref="CV36" si="543">IF(CU36=0,0, CU36*$E36)</f>
        <v>0</v>
      </c>
      <c r="CW36" s="12">
        <f t="shared" si="240"/>
        <v>0</v>
      </c>
      <c r="CX36" s="3">
        <f t="shared" ref="CX36" si="544">IF(CW36=0,0, CW36*$E36)</f>
        <v>0</v>
      </c>
      <c r="CY36" s="12">
        <f t="shared" si="240"/>
        <v>0</v>
      </c>
      <c r="CZ36" s="3">
        <f t="shared" ref="CZ36" si="545">IF(CY36=0,0, CY36*$E36)</f>
        <v>0</v>
      </c>
      <c r="DA36" s="12">
        <f t="shared" si="240"/>
        <v>0</v>
      </c>
      <c r="DB36" s="3">
        <f t="shared" ref="DB36" si="546">IF(DA36=0,0, DA36*$E36)</f>
        <v>0</v>
      </c>
      <c r="DC36" s="12">
        <f t="shared" si="240"/>
        <v>0</v>
      </c>
      <c r="DD36" s="3">
        <f t="shared" ref="DD36" si="547">IF(DC36=0,0, DC36*$E36)</f>
        <v>0</v>
      </c>
      <c r="DE36" s="12">
        <f t="shared" si="240"/>
        <v>0</v>
      </c>
      <c r="DF36" s="3">
        <f t="shared" ref="DF36" si="548">IF(DE36=0,0, DE36*$E36)</f>
        <v>0</v>
      </c>
      <c r="DG36" s="12">
        <f t="shared" si="240"/>
        <v>0</v>
      </c>
      <c r="DH36" s="3">
        <f t="shared" ref="DH36" si="549">IF(DG36=0,0, DG36*$E36)</f>
        <v>0</v>
      </c>
      <c r="DI36" s="12">
        <f t="shared" si="240"/>
        <v>0</v>
      </c>
      <c r="DJ36" s="3">
        <f t="shared" ref="DJ36" si="550">IF(DI36=0,0, DI36*$E36)</f>
        <v>0</v>
      </c>
      <c r="DK36" s="12">
        <f t="shared" si="240"/>
        <v>0</v>
      </c>
      <c r="DL36" s="3">
        <f t="shared" ref="DL36" si="551">IF(DK36=0,0, DK36*$E36)</f>
        <v>0</v>
      </c>
      <c r="DM36" s="12">
        <f t="shared" si="240"/>
        <v>0</v>
      </c>
      <c r="DN36" s="3">
        <f t="shared" ref="DN36" si="552">IF(DM36=0,0, DM36*$E36)</f>
        <v>0</v>
      </c>
      <c r="DO36" s="12">
        <f t="shared" si="240"/>
        <v>0</v>
      </c>
      <c r="DP36" s="3">
        <f t="shared" ref="DP36" si="553">IF(DO36=0,0, DO36*$E36)</f>
        <v>0</v>
      </c>
      <c r="DQ36" s="12">
        <f t="shared" si="240"/>
        <v>0</v>
      </c>
      <c r="DR36" s="3">
        <f t="shared" ref="DR36" si="554">IF(DQ36=0,0, DQ36*$E36)</f>
        <v>0</v>
      </c>
      <c r="DS36" s="12">
        <f t="shared" si="240"/>
        <v>0</v>
      </c>
      <c r="DT36" s="3">
        <f t="shared" ref="DT36" si="555">IF(DS36=0,0, DS36*$E36)</f>
        <v>0</v>
      </c>
      <c r="DU36" s="12">
        <f t="shared" si="240"/>
        <v>0</v>
      </c>
      <c r="DV36" s="22">
        <f t="shared" ref="DV36" si="556">IF(DU36=0,0, DU36*$E36)</f>
        <v>0</v>
      </c>
      <c r="DW36" s="424"/>
    </row>
    <row r="37" spans="1:132">
      <c r="A37" s="202" t="s">
        <v>44</v>
      </c>
      <c r="B37" s="210">
        <v>0</v>
      </c>
      <c r="C37" s="210">
        <v>0</v>
      </c>
      <c r="D37" s="210">
        <v>0</v>
      </c>
      <c r="E37" s="211">
        <f>'PREMISSAS DESPESAS'!$C$51</f>
        <v>0</v>
      </c>
      <c r="F37" s="201">
        <f t="shared" si="179"/>
        <v>0</v>
      </c>
      <c r="G37" s="21">
        <v>0</v>
      </c>
      <c r="H37" s="3">
        <f t="shared" si="287"/>
        <v>0</v>
      </c>
      <c r="I37" s="12">
        <v>0</v>
      </c>
      <c r="J37" s="3">
        <f t="shared" si="287"/>
        <v>0</v>
      </c>
      <c r="K37" s="12">
        <v>0</v>
      </c>
      <c r="L37" s="22">
        <f t="shared" si="287"/>
        <v>0</v>
      </c>
      <c r="M37" s="12">
        <v>0</v>
      </c>
      <c r="N37" s="3">
        <f t="shared" si="288"/>
        <v>0</v>
      </c>
      <c r="O37" s="12">
        <v>0</v>
      </c>
      <c r="P37" s="3">
        <f t="shared" si="288"/>
        <v>0</v>
      </c>
      <c r="Q37" s="12">
        <f t="shared" si="195"/>
        <v>0</v>
      </c>
      <c r="R37" s="3">
        <f t="shared" ref="R37" si="557">IF(Q37=0,0, Q37*$E37)</f>
        <v>0</v>
      </c>
      <c r="S37" s="12">
        <f t="shared" si="195"/>
        <v>0</v>
      </c>
      <c r="T37" s="3">
        <f t="shared" ref="T37" si="558">IF(S37=0,0, S37*$E37)</f>
        <v>0</v>
      </c>
      <c r="U37" s="12">
        <f t="shared" si="195"/>
        <v>0</v>
      </c>
      <c r="V37" s="3">
        <f t="shared" ref="V37" si="559">IF(U37=0,0, U37*$E37)</f>
        <v>0</v>
      </c>
      <c r="W37" s="12">
        <f t="shared" si="195"/>
        <v>0</v>
      </c>
      <c r="X37" s="3">
        <f t="shared" ref="X37" si="560">IF(W37=0,0, W37*$E37)</f>
        <v>0</v>
      </c>
      <c r="Y37" s="12">
        <f t="shared" si="195"/>
        <v>0</v>
      </c>
      <c r="Z37" s="3">
        <f t="shared" ref="Z37" si="561">IF(Y37=0,0, Y37*$E37)</f>
        <v>0</v>
      </c>
      <c r="AA37" s="12">
        <f t="shared" si="195"/>
        <v>0</v>
      </c>
      <c r="AB37" s="3">
        <f t="shared" ref="AB37" si="562">IF(AA37=0,0, AA37*$E37)</f>
        <v>0</v>
      </c>
      <c r="AC37" s="12">
        <f t="shared" si="195"/>
        <v>0</v>
      </c>
      <c r="AD37" s="22">
        <f t="shared" ref="AD37" si="563">IF(AC37=0,0, AC37*$E37)</f>
        <v>0</v>
      </c>
      <c r="AE37" s="21">
        <f t="shared" si="296"/>
        <v>0</v>
      </c>
      <c r="AF37" s="3">
        <f t="shared" si="297"/>
        <v>0</v>
      </c>
      <c r="AG37" s="12">
        <f t="shared" si="296"/>
        <v>0</v>
      </c>
      <c r="AH37" s="3">
        <f t="shared" si="297"/>
        <v>0</v>
      </c>
      <c r="AI37" s="12">
        <f t="shared" si="298"/>
        <v>0</v>
      </c>
      <c r="AJ37" s="3">
        <f t="shared" ref="AJ37" si="564">IF(AI37=0,0, AI37*$E37)</f>
        <v>0</v>
      </c>
      <c r="AK37" s="12">
        <f t="shared" si="298"/>
        <v>0</v>
      </c>
      <c r="AL37" s="3">
        <f t="shared" ref="AL37" si="565">IF(AK37=0,0, AK37*$E37)</f>
        <v>0</v>
      </c>
      <c r="AM37" s="12">
        <f t="shared" si="298"/>
        <v>0</v>
      </c>
      <c r="AN37" s="3">
        <f t="shared" ref="AN37" si="566">IF(AM37=0,0, AM37*$E37)</f>
        <v>0</v>
      </c>
      <c r="AO37" s="12">
        <f t="shared" si="298"/>
        <v>0</v>
      </c>
      <c r="AP37" s="3">
        <f t="shared" ref="AP37" si="567">IF(AO37=0,0, AO37*$E37)</f>
        <v>0</v>
      </c>
      <c r="AQ37" s="12">
        <f t="shared" si="298"/>
        <v>0</v>
      </c>
      <c r="AR37" s="3">
        <f t="shared" ref="AR37" si="568">IF(AQ37=0,0, AQ37*$E37)</f>
        <v>0</v>
      </c>
      <c r="AS37" s="12">
        <f t="shared" si="298"/>
        <v>0</v>
      </c>
      <c r="AT37" s="3">
        <f t="shared" ref="AT37" si="569">IF(AS37=0,0, AS37*$E37)</f>
        <v>0</v>
      </c>
      <c r="AU37" s="12">
        <f t="shared" si="298"/>
        <v>0</v>
      </c>
      <c r="AV37" s="3">
        <f t="shared" ref="AV37" si="570">IF(AU37=0,0, AU37*$E37)</f>
        <v>0</v>
      </c>
      <c r="AW37" s="12">
        <f t="shared" si="298"/>
        <v>0</v>
      </c>
      <c r="AX37" s="3">
        <f t="shared" ref="AX37" si="571">IF(AW37=0,0, AW37*$E37)</f>
        <v>0</v>
      </c>
      <c r="AY37" s="12">
        <f t="shared" si="298"/>
        <v>0</v>
      </c>
      <c r="AZ37" s="3">
        <f t="shared" ref="AZ37" si="572">IF(AY37=0,0, AY37*$E37)</f>
        <v>0</v>
      </c>
      <c r="BA37" s="12">
        <f t="shared" si="298"/>
        <v>0</v>
      </c>
      <c r="BB37" s="3">
        <f t="shared" ref="BB37" si="573">IF(BA37=0,0, BA37*$E37)</f>
        <v>0</v>
      </c>
      <c r="BC37" s="12">
        <f t="shared" si="298"/>
        <v>0</v>
      </c>
      <c r="BD37" s="3">
        <f t="shared" ref="BD37" si="574">IF(BC37=0,0, BC37*$E37)</f>
        <v>0</v>
      </c>
      <c r="BE37" s="12">
        <f t="shared" si="298"/>
        <v>0</v>
      </c>
      <c r="BF37" s="3">
        <f t="shared" ref="BF37" si="575">IF(BE37=0,0, BE37*$E37)</f>
        <v>0</v>
      </c>
      <c r="BG37" s="12">
        <f t="shared" si="298"/>
        <v>0</v>
      </c>
      <c r="BH37" s="3">
        <f t="shared" ref="BH37" si="576">IF(BG37=0,0, BG37*$E37)</f>
        <v>0</v>
      </c>
      <c r="BI37" s="12">
        <f t="shared" si="298"/>
        <v>0</v>
      </c>
      <c r="BJ37" s="3">
        <f t="shared" ref="BJ37" si="577">IF(BI37=0,0, BI37*$E37)</f>
        <v>0</v>
      </c>
      <c r="BK37" s="12">
        <f t="shared" si="298"/>
        <v>0</v>
      </c>
      <c r="BL37" s="3">
        <f t="shared" ref="BL37" si="578">IF(BK37=0,0, BK37*$E37)</f>
        <v>0</v>
      </c>
      <c r="BM37" s="12">
        <f t="shared" si="298"/>
        <v>0</v>
      </c>
      <c r="BN37" s="3">
        <f t="shared" ref="BN37" si="579">IF(BM37=0,0, BM37*$E37)</f>
        <v>0</v>
      </c>
      <c r="BO37" s="12">
        <f t="shared" si="298"/>
        <v>0</v>
      </c>
      <c r="BP37" s="3">
        <f t="shared" ref="BP37" si="580">IF(BO37=0,0, BO37*$E37)</f>
        <v>0</v>
      </c>
      <c r="BQ37" s="12">
        <f t="shared" si="298"/>
        <v>0</v>
      </c>
      <c r="BR37" s="3">
        <f t="shared" ref="BR37" si="581">IF(BQ37=0,0, BQ37*$E37)</f>
        <v>0</v>
      </c>
      <c r="BS37" s="12">
        <f t="shared" si="298"/>
        <v>0</v>
      </c>
      <c r="BT37" s="3">
        <f t="shared" ref="BT37" si="582">IF(BS37=0,0, BS37*$E37)</f>
        <v>0</v>
      </c>
      <c r="BU37" s="12">
        <f t="shared" si="298"/>
        <v>0</v>
      </c>
      <c r="BV37" s="3">
        <f t="shared" ref="BV37" si="583">IF(BU37=0,0, BU37*$E37)</f>
        <v>0</v>
      </c>
      <c r="BW37" s="12">
        <f t="shared" si="298"/>
        <v>0</v>
      </c>
      <c r="BX37" s="3">
        <f t="shared" ref="BX37" si="584">IF(BW37=0,0, BW37*$E37)</f>
        <v>0</v>
      </c>
      <c r="BY37" s="12">
        <f t="shared" si="298"/>
        <v>0</v>
      </c>
      <c r="BZ37" s="3">
        <f t="shared" ref="BZ37" si="585">IF(BY37=0,0, BY37*$E37)</f>
        <v>0</v>
      </c>
      <c r="CA37" s="12">
        <f t="shared" si="298"/>
        <v>0</v>
      </c>
      <c r="CB37" s="3">
        <f t="shared" ref="CB37" si="586">IF(CA37=0,0, CA37*$E37)</f>
        <v>0</v>
      </c>
      <c r="CC37" s="12">
        <f t="shared" si="298"/>
        <v>0</v>
      </c>
      <c r="CD37" s="3">
        <f t="shared" ref="CD37" si="587">IF(CC37=0,0, CC37*$E37)</f>
        <v>0</v>
      </c>
      <c r="CE37" s="12">
        <f t="shared" si="298"/>
        <v>0</v>
      </c>
      <c r="CF37" s="3">
        <f t="shared" ref="CF37" si="588">IF(CE37=0,0, CE37*$E37)</f>
        <v>0</v>
      </c>
      <c r="CG37" s="12">
        <f t="shared" si="298"/>
        <v>0</v>
      </c>
      <c r="CH37" s="3">
        <f t="shared" ref="CH37" si="589">IF(CG37=0,0, CG37*$E37)</f>
        <v>0</v>
      </c>
      <c r="CI37" s="12">
        <f t="shared" si="298"/>
        <v>0</v>
      </c>
      <c r="CJ37" s="3">
        <f t="shared" ref="CJ37" si="590">IF(CI37=0,0, CI37*$E37)</f>
        <v>0</v>
      </c>
      <c r="CK37" s="12">
        <f t="shared" si="298"/>
        <v>0</v>
      </c>
      <c r="CL37" s="3">
        <f t="shared" ref="CL37" si="591">IF(CK37=0,0, CK37*$E37)</f>
        <v>0</v>
      </c>
      <c r="CM37" s="12">
        <f t="shared" si="298"/>
        <v>0</v>
      </c>
      <c r="CN37" s="3">
        <f t="shared" ref="CN37" si="592">IF(CM37=0,0, CM37*$E37)</f>
        <v>0</v>
      </c>
      <c r="CO37" s="12">
        <f t="shared" si="298"/>
        <v>0</v>
      </c>
      <c r="CP37" s="3">
        <f t="shared" ref="CP37" si="593">IF(CO37=0,0, CO37*$E37)</f>
        <v>0</v>
      </c>
      <c r="CQ37" s="12">
        <f t="shared" si="298"/>
        <v>0</v>
      </c>
      <c r="CR37" s="3">
        <f t="shared" ref="CR37" si="594">IF(CQ37=0,0, CQ37*$E37)</f>
        <v>0</v>
      </c>
      <c r="CS37" s="12">
        <f t="shared" si="298"/>
        <v>0</v>
      </c>
      <c r="CT37" s="3">
        <f t="shared" ref="CT37" si="595">IF(CS37=0,0, CS37*$E37)</f>
        <v>0</v>
      </c>
      <c r="CU37" s="12">
        <f t="shared" si="240"/>
        <v>0</v>
      </c>
      <c r="CV37" s="3">
        <f t="shared" ref="CV37" si="596">IF(CU37=0,0, CU37*$E37)</f>
        <v>0</v>
      </c>
      <c r="CW37" s="12">
        <f t="shared" si="240"/>
        <v>0</v>
      </c>
      <c r="CX37" s="3">
        <f t="shared" ref="CX37" si="597">IF(CW37=0,0, CW37*$E37)</f>
        <v>0</v>
      </c>
      <c r="CY37" s="12">
        <f t="shared" si="240"/>
        <v>0</v>
      </c>
      <c r="CZ37" s="3">
        <f t="shared" ref="CZ37" si="598">IF(CY37=0,0, CY37*$E37)</f>
        <v>0</v>
      </c>
      <c r="DA37" s="12">
        <f t="shared" si="240"/>
        <v>0</v>
      </c>
      <c r="DB37" s="3">
        <f t="shared" ref="DB37" si="599">IF(DA37=0,0, DA37*$E37)</f>
        <v>0</v>
      </c>
      <c r="DC37" s="12">
        <f t="shared" si="240"/>
        <v>0</v>
      </c>
      <c r="DD37" s="3">
        <f t="shared" ref="DD37" si="600">IF(DC37=0,0, DC37*$E37)</f>
        <v>0</v>
      </c>
      <c r="DE37" s="12">
        <f t="shared" si="240"/>
        <v>0</v>
      </c>
      <c r="DF37" s="3">
        <f t="shared" ref="DF37" si="601">IF(DE37=0,0, DE37*$E37)</f>
        <v>0</v>
      </c>
      <c r="DG37" s="12">
        <f t="shared" si="240"/>
        <v>0</v>
      </c>
      <c r="DH37" s="3">
        <f t="shared" ref="DH37" si="602">IF(DG37=0,0, DG37*$E37)</f>
        <v>0</v>
      </c>
      <c r="DI37" s="12">
        <f t="shared" si="240"/>
        <v>0</v>
      </c>
      <c r="DJ37" s="3">
        <f t="shared" ref="DJ37" si="603">IF(DI37=0,0, DI37*$E37)</f>
        <v>0</v>
      </c>
      <c r="DK37" s="12">
        <f t="shared" si="240"/>
        <v>0</v>
      </c>
      <c r="DL37" s="3">
        <f t="shared" ref="DL37" si="604">IF(DK37=0,0, DK37*$E37)</f>
        <v>0</v>
      </c>
      <c r="DM37" s="12">
        <f t="shared" si="240"/>
        <v>0</v>
      </c>
      <c r="DN37" s="3">
        <f t="shared" ref="DN37" si="605">IF(DM37=0,0, DM37*$E37)</f>
        <v>0</v>
      </c>
      <c r="DO37" s="12">
        <f t="shared" si="240"/>
        <v>0</v>
      </c>
      <c r="DP37" s="3">
        <f t="shared" ref="DP37" si="606">IF(DO37=0,0, DO37*$E37)</f>
        <v>0</v>
      </c>
      <c r="DQ37" s="12">
        <f t="shared" si="240"/>
        <v>0</v>
      </c>
      <c r="DR37" s="3">
        <f t="shared" ref="DR37" si="607">IF(DQ37=0,0, DQ37*$E37)</f>
        <v>0</v>
      </c>
      <c r="DS37" s="12">
        <f t="shared" si="240"/>
        <v>0</v>
      </c>
      <c r="DT37" s="3">
        <f t="shared" ref="DT37" si="608">IF(DS37=0,0, DS37*$E37)</f>
        <v>0</v>
      </c>
      <c r="DU37" s="12">
        <f t="shared" si="240"/>
        <v>0</v>
      </c>
      <c r="DV37" s="22">
        <f t="shared" ref="DV37" si="609">IF(DU37=0,0, DU37*$E37)</f>
        <v>0</v>
      </c>
      <c r="DW37" s="424"/>
    </row>
    <row r="38" spans="1:132">
      <c r="A38" s="202" t="s">
        <v>60</v>
      </c>
      <c r="B38" s="210">
        <v>0</v>
      </c>
      <c r="C38" s="210">
        <v>0</v>
      </c>
      <c r="D38" s="210">
        <v>0</v>
      </c>
      <c r="E38" s="211">
        <f>'PREMISSAS DESPESAS'!$C$55</f>
        <v>0</v>
      </c>
      <c r="F38" s="201">
        <f t="shared" si="179"/>
        <v>0</v>
      </c>
      <c r="G38" s="21">
        <v>0</v>
      </c>
      <c r="H38" s="3">
        <f t="shared" si="287"/>
        <v>0</v>
      </c>
      <c r="I38" s="12">
        <v>0</v>
      </c>
      <c r="J38" s="3">
        <f t="shared" si="287"/>
        <v>0</v>
      </c>
      <c r="K38" s="12">
        <v>0</v>
      </c>
      <c r="L38" s="22">
        <f t="shared" si="287"/>
        <v>0</v>
      </c>
      <c r="M38" s="12">
        <v>0</v>
      </c>
      <c r="N38" s="3">
        <f t="shared" si="288"/>
        <v>0</v>
      </c>
      <c r="O38" s="12">
        <v>0</v>
      </c>
      <c r="P38" s="3">
        <f t="shared" si="288"/>
        <v>0</v>
      </c>
      <c r="Q38" s="12">
        <f t="shared" si="195"/>
        <v>0</v>
      </c>
      <c r="R38" s="3">
        <f t="shared" ref="R38" si="610">IF(Q38=0,0, Q38*$E38)</f>
        <v>0</v>
      </c>
      <c r="S38" s="12">
        <f t="shared" si="195"/>
        <v>0</v>
      </c>
      <c r="T38" s="3">
        <f t="shared" ref="T38" si="611">IF(S38=0,0, S38*$E38)</f>
        <v>0</v>
      </c>
      <c r="U38" s="12">
        <f t="shared" si="195"/>
        <v>0</v>
      </c>
      <c r="V38" s="3">
        <f t="shared" ref="V38" si="612">IF(U38=0,0, U38*$E38)</f>
        <v>0</v>
      </c>
      <c r="W38" s="12">
        <f t="shared" si="195"/>
        <v>0</v>
      </c>
      <c r="X38" s="3">
        <f t="shared" ref="X38" si="613">IF(W38=0,0, W38*$E38)</f>
        <v>0</v>
      </c>
      <c r="Y38" s="12">
        <f t="shared" si="195"/>
        <v>0</v>
      </c>
      <c r="Z38" s="3">
        <f t="shared" ref="Z38" si="614">IF(Y38=0,0, Y38*$E38)</f>
        <v>0</v>
      </c>
      <c r="AA38" s="12">
        <f t="shared" si="195"/>
        <v>0</v>
      </c>
      <c r="AB38" s="3">
        <f t="shared" ref="AB38" si="615">IF(AA38=0,0, AA38*$E38)</f>
        <v>0</v>
      </c>
      <c r="AC38" s="12">
        <f t="shared" si="195"/>
        <v>0</v>
      </c>
      <c r="AD38" s="22">
        <f t="shared" ref="AD38" si="616">IF(AC38=0,0, AC38*$E38)</f>
        <v>0</v>
      </c>
      <c r="AE38" s="21">
        <f t="shared" si="296"/>
        <v>0</v>
      </c>
      <c r="AF38" s="3">
        <f t="shared" si="297"/>
        <v>0</v>
      </c>
      <c r="AG38" s="12">
        <f t="shared" si="296"/>
        <v>0</v>
      </c>
      <c r="AH38" s="3">
        <f t="shared" si="297"/>
        <v>0</v>
      </c>
      <c r="AI38" s="12">
        <f t="shared" si="298"/>
        <v>0</v>
      </c>
      <c r="AJ38" s="3">
        <f t="shared" ref="AJ38" si="617">IF(AI38=0,0, AI38*$E38)</f>
        <v>0</v>
      </c>
      <c r="AK38" s="12">
        <f t="shared" si="298"/>
        <v>0</v>
      </c>
      <c r="AL38" s="3">
        <f t="shared" ref="AL38" si="618">IF(AK38=0,0, AK38*$E38)</f>
        <v>0</v>
      </c>
      <c r="AM38" s="12">
        <f t="shared" si="298"/>
        <v>0</v>
      </c>
      <c r="AN38" s="3">
        <f t="shared" ref="AN38" si="619">IF(AM38=0,0, AM38*$E38)</f>
        <v>0</v>
      </c>
      <c r="AO38" s="12">
        <f t="shared" si="298"/>
        <v>0</v>
      </c>
      <c r="AP38" s="3">
        <f t="shared" ref="AP38" si="620">IF(AO38=0,0, AO38*$E38)</f>
        <v>0</v>
      </c>
      <c r="AQ38" s="12">
        <f t="shared" si="298"/>
        <v>0</v>
      </c>
      <c r="AR38" s="3">
        <f t="shared" ref="AR38" si="621">IF(AQ38=0,0, AQ38*$E38)</f>
        <v>0</v>
      </c>
      <c r="AS38" s="12">
        <f t="shared" si="298"/>
        <v>0</v>
      </c>
      <c r="AT38" s="3">
        <f t="shared" ref="AT38" si="622">IF(AS38=0,0, AS38*$E38)</f>
        <v>0</v>
      </c>
      <c r="AU38" s="12">
        <f t="shared" si="298"/>
        <v>0</v>
      </c>
      <c r="AV38" s="3">
        <f t="shared" ref="AV38" si="623">IF(AU38=0,0, AU38*$E38)</f>
        <v>0</v>
      </c>
      <c r="AW38" s="12">
        <f t="shared" si="298"/>
        <v>0</v>
      </c>
      <c r="AX38" s="3">
        <f t="shared" ref="AX38" si="624">IF(AW38=0,0, AW38*$E38)</f>
        <v>0</v>
      </c>
      <c r="AY38" s="12">
        <f t="shared" si="298"/>
        <v>0</v>
      </c>
      <c r="AZ38" s="3">
        <f t="shared" ref="AZ38" si="625">IF(AY38=0,0, AY38*$E38)</f>
        <v>0</v>
      </c>
      <c r="BA38" s="12">
        <f t="shared" si="298"/>
        <v>0</v>
      </c>
      <c r="BB38" s="3">
        <f t="shared" ref="BB38" si="626">IF(BA38=0,0, BA38*$E38)</f>
        <v>0</v>
      </c>
      <c r="BC38" s="12">
        <f t="shared" si="298"/>
        <v>0</v>
      </c>
      <c r="BD38" s="3">
        <f t="shared" ref="BD38" si="627">IF(BC38=0,0, BC38*$E38)</f>
        <v>0</v>
      </c>
      <c r="BE38" s="12">
        <f t="shared" si="298"/>
        <v>0</v>
      </c>
      <c r="BF38" s="3">
        <f t="shared" ref="BF38" si="628">IF(BE38=0,0, BE38*$E38)</f>
        <v>0</v>
      </c>
      <c r="BG38" s="12">
        <f t="shared" si="298"/>
        <v>0</v>
      </c>
      <c r="BH38" s="3">
        <f t="shared" ref="BH38" si="629">IF(BG38=0,0, BG38*$E38)</f>
        <v>0</v>
      </c>
      <c r="BI38" s="12">
        <f t="shared" si="298"/>
        <v>0</v>
      </c>
      <c r="BJ38" s="3">
        <f t="shared" ref="BJ38" si="630">IF(BI38=0,0, BI38*$E38)</f>
        <v>0</v>
      </c>
      <c r="BK38" s="12">
        <f t="shared" si="298"/>
        <v>0</v>
      </c>
      <c r="BL38" s="3">
        <f t="shared" ref="BL38" si="631">IF(BK38=0,0, BK38*$E38)</f>
        <v>0</v>
      </c>
      <c r="BM38" s="12">
        <f t="shared" si="298"/>
        <v>0</v>
      </c>
      <c r="BN38" s="3">
        <f t="shared" ref="BN38" si="632">IF(BM38=0,0, BM38*$E38)</f>
        <v>0</v>
      </c>
      <c r="BO38" s="12">
        <f t="shared" si="298"/>
        <v>0</v>
      </c>
      <c r="BP38" s="3">
        <f t="shared" ref="BP38" si="633">IF(BO38=0,0, BO38*$E38)</f>
        <v>0</v>
      </c>
      <c r="BQ38" s="12">
        <f t="shared" si="298"/>
        <v>0</v>
      </c>
      <c r="BR38" s="3">
        <f t="shared" ref="BR38" si="634">IF(BQ38=0,0, BQ38*$E38)</f>
        <v>0</v>
      </c>
      <c r="BS38" s="12">
        <f t="shared" si="298"/>
        <v>0</v>
      </c>
      <c r="BT38" s="3">
        <f t="shared" ref="BT38" si="635">IF(BS38=0,0, BS38*$E38)</f>
        <v>0</v>
      </c>
      <c r="BU38" s="12">
        <f t="shared" si="298"/>
        <v>0</v>
      </c>
      <c r="BV38" s="3">
        <f t="shared" ref="BV38" si="636">IF(BU38=0,0, BU38*$E38)</f>
        <v>0</v>
      </c>
      <c r="BW38" s="12">
        <f t="shared" si="298"/>
        <v>0</v>
      </c>
      <c r="BX38" s="3">
        <f t="shared" ref="BX38" si="637">IF(BW38=0,0, BW38*$E38)</f>
        <v>0</v>
      </c>
      <c r="BY38" s="12">
        <f t="shared" si="298"/>
        <v>0</v>
      </c>
      <c r="BZ38" s="3">
        <f t="shared" ref="BZ38" si="638">IF(BY38=0,0, BY38*$E38)</f>
        <v>0</v>
      </c>
      <c r="CA38" s="12">
        <f t="shared" si="298"/>
        <v>0</v>
      </c>
      <c r="CB38" s="3">
        <f t="shared" ref="CB38" si="639">IF(CA38=0,0, CA38*$E38)</f>
        <v>0</v>
      </c>
      <c r="CC38" s="12">
        <f t="shared" si="298"/>
        <v>0</v>
      </c>
      <c r="CD38" s="3">
        <f t="shared" ref="CD38" si="640">IF(CC38=0,0, CC38*$E38)</f>
        <v>0</v>
      </c>
      <c r="CE38" s="12">
        <f t="shared" si="298"/>
        <v>0</v>
      </c>
      <c r="CF38" s="3">
        <f t="shared" ref="CF38" si="641">IF(CE38=0,0, CE38*$E38)</f>
        <v>0</v>
      </c>
      <c r="CG38" s="12">
        <f t="shared" si="298"/>
        <v>0</v>
      </c>
      <c r="CH38" s="3">
        <f t="shared" ref="CH38" si="642">IF(CG38=0,0, CG38*$E38)</f>
        <v>0</v>
      </c>
      <c r="CI38" s="12">
        <f t="shared" si="298"/>
        <v>0</v>
      </c>
      <c r="CJ38" s="3">
        <f t="shared" ref="CJ38" si="643">IF(CI38=0,0, CI38*$E38)</f>
        <v>0</v>
      </c>
      <c r="CK38" s="12">
        <f t="shared" si="298"/>
        <v>0</v>
      </c>
      <c r="CL38" s="3">
        <f t="shared" ref="CL38" si="644">IF(CK38=0,0, CK38*$E38)</f>
        <v>0</v>
      </c>
      <c r="CM38" s="12">
        <f t="shared" si="298"/>
        <v>0</v>
      </c>
      <c r="CN38" s="3">
        <f t="shared" ref="CN38" si="645">IF(CM38=0,0, CM38*$E38)</f>
        <v>0</v>
      </c>
      <c r="CO38" s="12">
        <f t="shared" si="298"/>
        <v>0</v>
      </c>
      <c r="CP38" s="3">
        <f t="shared" ref="CP38" si="646">IF(CO38=0,0, CO38*$E38)</f>
        <v>0</v>
      </c>
      <c r="CQ38" s="12">
        <f t="shared" si="298"/>
        <v>0</v>
      </c>
      <c r="CR38" s="3">
        <f t="shared" ref="CR38" si="647">IF(CQ38=0,0, CQ38*$E38)</f>
        <v>0</v>
      </c>
      <c r="CS38" s="12">
        <f t="shared" si="298"/>
        <v>0</v>
      </c>
      <c r="CT38" s="3">
        <f t="shared" ref="CT38" si="648">IF(CS38=0,0, CS38*$E38)</f>
        <v>0</v>
      </c>
      <c r="CU38" s="12">
        <f t="shared" si="240"/>
        <v>0</v>
      </c>
      <c r="CV38" s="3">
        <f t="shared" ref="CV38" si="649">IF(CU38=0,0, CU38*$E38)</f>
        <v>0</v>
      </c>
      <c r="CW38" s="12">
        <f t="shared" si="240"/>
        <v>0</v>
      </c>
      <c r="CX38" s="3">
        <f t="shared" ref="CX38" si="650">IF(CW38=0,0, CW38*$E38)</f>
        <v>0</v>
      </c>
      <c r="CY38" s="12">
        <f t="shared" si="240"/>
        <v>0</v>
      </c>
      <c r="CZ38" s="3">
        <f t="shared" ref="CZ38" si="651">IF(CY38=0,0, CY38*$E38)</f>
        <v>0</v>
      </c>
      <c r="DA38" s="12">
        <f t="shared" si="240"/>
        <v>0</v>
      </c>
      <c r="DB38" s="3">
        <f t="shared" ref="DB38" si="652">IF(DA38=0,0, DA38*$E38)</f>
        <v>0</v>
      </c>
      <c r="DC38" s="12">
        <f t="shared" si="240"/>
        <v>0</v>
      </c>
      <c r="DD38" s="3">
        <f t="shared" ref="DD38" si="653">IF(DC38=0,0, DC38*$E38)</f>
        <v>0</v>
      </c>
      <c r="DE38" s="12">
        <f t="shared" si="240"/>
        <v>0</v>
      </c>
      <c r="DF38" s="3">
        <f t="shared" ref="DF38" si="654">IF(DE38=0,0, DE38*$E38)</f>
        <v>0</v>
      </c>
      <c r="DG38" s="12">
        <f t="shared" si="240"/>
        <v>0</v>
      </c>
      <c r="DH38" s="3">
        <f t="shared" ref="DH38" si="655">IF(DG38=0,0, DG38*$E38)</f>
        <v>0</v>
      </c>
      <c r="DI38" s="12">
        <f t="shared" si="240"/>
        <v>0</v>
      </c>
      <c r="DJ38" s="3">
        <f t="shared" ref="DJ38" si="656">IF(DI38=0,0, DI38*$E38)</f>
        <v>0</v>
      </c>
      <c r="DK38" s="12">
        <f t="shared" si="240"/>
        <v>0</v>
      </c>
      <c r="DL38" s="3">
        <f t="shared" ref="DL38" si="657">IF(DK38=0,0, DK38*$E38)</f>
        <v>0</v>
      </c>
      <c r="DM38" s="12">
        <f t="shared" si="240"/>
        <v>0</v>
      </c>
      <c r="DN38" s="3">
        <f t="shared" ref="DN38" si="658">IF(DM38=0,0, DM38*$E38)</f>
        <v>0</v>
      </c>
      <c r="DO38" s="12">
        <f t="shared" si="240"/>
        <v>0</v>
      </c>
      <c r="DP38" s="3">
        <f t="shared" ref="DP38" si="659">IF(DO38=0,0, DO38*$E38)</f>
        <v>0</v>
      </c>
      <c r="DQ38" s="12">
        <f t="shared" si="240"/>
        <v>0</v>
      </c>
      <c r="DR38" s="3">
        <f t="shared" ref="DR38" si="660">IF(DQ38=0,0, DQ38*$E38)</f>
        <v>0</v>
      </c>
      <c r="DS38" s="12">
        <f t="shared" si="240"/>
        <v>0</v>
      </c>
      <c r="DT38" s="3">
        <f t="shared" ref="DT38" si="661">IF(DS38=0,0, DS38*$E38)</f>
        <v>0</v>
      </c>
      <c r="DU38" s="12">
        <f t="shared" si="240"/>
        <v>0</v>
      </c>
      <c r="DV38" s="22">
        <f t="shared" ref="DV38" si="662">IF(DU38=0,0, DU38*$E38)</f>
        <v>0</v>
      </c>
      <c r="DW38" s="424"/>
    </row>
    <row r="39" spans="1:132">
      <c r="A39" s="202" t="s">
        <v>53</v>
      </c>
      <c r="B39" s="210" t="e">
        <f>'PREMISSAS DESPESAS'!$C$11</f>
        <v>#DIV/0!</v>
      </c>
      <c r="C39" s="210" t="e">
        <f>'PREMISSAS DESPESAS'!$H$11</f>
        <v>#DIV/0!</v>
      </c>
      <c r="D39" s="210" t="e">
        <f>'PREMISSAS DESPESAS'!$M$11</f>
        <v>#DIV/0!</v>
      </c>
      <c r="E39" s="211">
        <f>'PREMISSAS DESPESAS'!$C$12</f>
        <v>0</v>
      </c>
      <c r="F39" s="201" t="e">
        <f t="shared" si="179"/>
        <v>#DIV/0!</v>
      </c>
      <c r="G39" s="21" t="e">
        <f t="shared" ref="G39:K44" si="663">$B39</f>
        <v>#DIV/0!</v>
      </c>
      <c r="H39" s="3" t="e">
        <f t="shared" si="287"/>
        <v>#DIV/0!</v>
      </c>
      <c r="I39" s="12" t="e">
        <f t="shared" si="663"/>
        <v>#DIV/0!</v>
      </c>
      <c r="J39" s="3" t="e">
        <f t="shared" si="287"/>
        <v>#DIV/0!</v>
      </c>
      <c r="K39" s="12" t="e">
        <f t="shared" si="663"/>
        <v>#DIV/0!</v>
      </c>
      <c r="L39" s="22" t="e">
        <f t="shared" si="287"/>
        <v>#DIV/0!</v>
      </c>
      <c r="M39" s="12" t="e">
        <f t="shared" ref="M39:O44" si="664">$C39</f>
        <v>#DIV/0!</v>
      </c>
      <c r="N39" s="3" t="e">
        <f t="shared" si="288"/>
        <v>#DIV/0!</v>
      </c>
      <c r="O39" s="12" t="e">
        <f t="shared" si="664"/>
        <v>#DIV/0!</v>
      </c>
      <c r="P39" s="3" t="e">
        <f t="shared" si="288"/>
        <v>#DIV/0!</v>
      </c>
      <c r="Q39" s="12" t="e">
        <f t="shared" si="195"/>
        <v>#DIV/0!</v>
      </c>
      <c r="R39" s="3" t="e">
        <f t="shared" ref="R39" si="665">IF(Q39=0,0, Q39*$E39)</f>
        <v>#DIV/0!</v>
      </c>
      <c r="S39" s="12" t="e">
        <f t="shared" si="195"/>
        <v>#DIV/0!</v>
      </c>
      <c r="T39" s="3" t="e">
        <f t="shared" ref="T39" si="666">IF(S39=0,0, S39*$E39)</f>
        <v>#DIV/0!</v>
      </c>
      <c r="U39" s="12" t="e">
        <f t="shared" si="195"/>
        <v>#DIV/0!</v>
      </c>
      <c r="V39" s="3" t="e">
        <f t="shared" ref="V39" si="667">IF(U39=0,0, U39*$E39)</f>
        <v>#DIV/0!</v>
      </c>
      <c r="W39" s="12" t="e">
        <f t="shared" si="195"/>
        <v>#DIV/0!</v>
      </c>
      <c r="X39" s="3" t="e">
        <f t="shared" ref="X39" si="668">IF(W39=0,0, W39*$E39)</f>
        <v>#DIV/0!</v>
      </c>
      <c r="Y39" s="12" t="e">
        <f t="shared" si="195"/>
        <v>#DIV/0!</v>
      </c>
      <c r="Z39" s="3" t="e">
        <f t="shared" ref="Z39" si="669">IF(Y39=0,0, Y39*$E39)</f>
        <v>#DIV/0!</v>
      </c>
      <c r="AA39" s="12" t="e">
        <f t="shared" si="195"/>
        <v>#DIV/0!</v>
      </c>
      <c r="AB39" s="3" t="e">
        <f t="shared" ref="AB39" si="670">IF(AA39=0,0, AA39*$E39)</f>
        <v>#DIV/0!</v>
      </c>
      <c r="AC39" s="12" t="e">
        <f t="shared" si="195"/>
        <v>#DIV/0!</v>
      </c>
      <c r="AD39" s="22" t="e">
        <f t="shared" ref="AD39" si="671">IF(AC39=0,0, AC39*$E39)</f>
        <v>#DIV/0!</v>
      </c>
      <c r="AE39" s="21" t="e">
        <f t="shared" si="296"/>
        <v>#DIV/0!</v>
      </c>
      <c r="AF39" s="3" t="e">
        <f t="shared" si="297"/>
        <v>#DIV/0!</v>
      </c>
      <c r="AG39" s="12" t="e">
        <f t="shared" si="296"/>
        <v>#DIV/0!</v>
      </c>
      <c r="AH39" s="3" t="e">
        <f t="shared" si="297"/>
        <v>#DIV/0!</v>
      </c>
      <c r="AI39" s="12" t="e">
        <f t="shared" si="298"/>
        <v>#DIV/0!</v>
      </c>
      <c r="AJ39" s="3" t="e">
        <f t="shared" ref="AJ39" si="672">IF(AI39=0,0, AI39*$E39)</f>
        <v>#DIV/0!</v>
      </c>
      <c r="AK39" s="12" t="e">
        <f t="shared" si="298"/>
        <v>#DIV/0!</v>
      </c>
      <c r="AL39" s="3" t="e">
        <f t="shared" ref="AL39" si="673">IF(AK39=0,0, AK39*$E39)</f>
        <v>#DIV/0!</v>
      </c>
      <c r="AM39" s="12" t="e">
        <f t="shared" si="298"/>
        <v>#DIV/0!</v>
      </c>
      <c r="AN39" s="3" t="e">
        <f t="shared" ref="AN39" si="674">IF(AM39=0,0, AM39*$E39)</f>
        <v>#DIV/0!</v>
      </c>
      <c r="AO39" s="12" t="e">
        <f t="shared" si="298"/>
        <v>#DIV/0!</v>
      </c>
      <c r="AP39" s="3" t="e">
        <f t="shared" ref="AP39" si="675">IF(AO39=0,0, AO39*$E39)</f>
        <v>#DIV/0!</v>
      </c>
      <c r="AQ39" s="12" t="e">
        <f t="shared" si="298"/>
        <v>#DIV/0!</v>
      </c>
      <c r="AR39" s="3" t="e">
        <f t="shared" ref="AR39" si="676">IF(AQ39=0,0, AQ39*$E39)</f>
        <v>#DIV/0!</v>
      </c>
      <c r="AS39" s="12" t="e">
        <f t="shared" si="298"/>
        <v>#DIV/0!</v>
      </c>
      <c r="AT39" s="3" t="e">
        <f t="shared" ref="AT39" si="677">IF(AS39=0,0, AS39*$E39)</f>
        <v>#DIV/0!</v>
      </c>
      <c r="AU39" s="12" t="e">
        <f t="shared" si="298"/>
        <v>#DIV/0!</v>
      </c>
      <c r="AV39" s="3" t="e">
        <f t="shared" ref="AV39" si="678">IF(AU39=0,0, AU39*$E39)</f>
        <v>#DIV/0!</v>
      </c>
      <c r="AW39" s="12" t="e">
        <f t="shared" si="298"/>
        <v>#DIV/0!</v>
      </c>
      <c r="AX39" s="3" t="e">
        <f t="shared" ref="AX39" si="679">IF(AW39=0,0, AW39*$E39)</f>
        <v>#DIV/0!</v>
      </c>
      <c r="AY39" s="12" t="e">
        <f t="shared" si="298"/>
        <v>#DIV/0!</v>
      </c>
      <c r="AZ39" s="3" t="e">
        <f t="shared" ref="AZ39" si="680">IF(AY39=0,0, AY39*$E39)</f>
        <v>#DIV/0!</v>
      </c>
      <c r="BA39" s="12" t="e">
        <f t="shared" si="298"/>
        <v>#DIV/0!</v>
      </c>
      <c r="BB39" s="3" t="e">
        <f t="shared" ref="BB39" si="681">IF(BA39=0,0, BA39*$E39)</f>
        <v>#DIV/0!</v>
      </c>
      <c r="BC39" s="12" t="e">
        <f t="shared" si="298"/>
        <v>#DIV/0!</v>
      </c>
      <c r="BD39" s="3" t="e">
        <f t="shared" ref="BD39" si="682">IF(BC39=0,0, BC39*$E39)</f>
        <v>#DIV/0!</v>
      </c>
      <c r="BE39" s="12" t="e">
        <f t="shared" si="298"/>
        <v>#DIV/0!</v>
      </c>
      <c r="BF39" s="3" t="e">
        <f t="shared" ref="BF39" si="683">IF(BE39=0,0, BE39*$E39)</f>
        <v>#DIV/0!</v>
      </c>
      <c r="BG39" s="12" t="e">
        <f t="shared" si="298"/>
        <v>#DIV/0!</v>
      </c>
      <c r="BH39" s="3" t="e">
        <f t="shared" ref="BH39" si="684">IF(BG39=0,0, BG39*$E39)</f>
        <v>#DIV/0!</v>
      </c>
      <c r="BI39" s="12" t="e">
        <f t="shared" si="298"/>
        <v>#DIV/0!</v>
      </c>
      <c r="BJ39" s="3" t="e">
        <f t="shared" ref="BJ39" si="685">IF(BI39=0,0, BI39*$E39)</f>
        <v>#DIV/0!</v>
      </c>
      <c r="BK39" s="12" t="e">
        <f t="shared" si="298"/>
        <v>#DIV/0!</v>
      </c>
      <c r="BL39" s="3" t="e">
        <f t="shared" ref="BL39" si="686">IF(BK39=0,0, BK39*$E39)</f>
        <v>#DIV/0!</v>
      </c>
      <c r="BM39" s="12" t="e">
        <f t="shared" si="298"/>
        <v>#DIV/0!</v>
      </c>
      <c r="BN39" s="3" t="e">
        <f t="shared" ref="BN39" si="687">IF(BM39=0,0, BM39*$E39)</f>
        <v>#DIV/0!</v>
      </c>
      <c r="BO39" s="12" t="e">
        <f t="shared" si="298"/>
        <v>#DIV/0!</v>
      </c>
      <c r="BP39" s="3" t="e">
        <f t="shared" ref="BP39" si="688">IF(BO39=0,0, BO39*$E39)</f>
        <v>#DIV/0!</v>
      </c>
      <c r="BQ39" s="12" t="e">
        <f t="shared" si="298"/>
        <v>#DIV/0!</v>
      </c>
      <c r="BR39" s="3" t="e">
        <f t="shared" ref="BR39" si="689">IF(BQ39=0,0, BQ39*$E39)</f>
        <v>#DIV/0!</v>
      </c>
      <c r="BS39" s="12" t="e">
        <f t="shared" si="298"/>
        <v>#DIV/0!</v>
      </c>
      <c r="BT39" s="3" t="e">
        <f t="shared" ref="BT39" si="690">IF(BS39=0,0, BS39*$E39)</f>
        <v>#DIV/0!</v>
      </c>
      <c r="BU39" s="12" t="e">
        <f t="shared" si="298"/>
        <v>#DIV/0!</v>
      </c>
      <c r="BV39" s="3" t="e">
        <f t="shared" ref="BV39" si="691">IF(BU39=0,0, BU39*$E39)</f>
        <v>#DIV/0!</v>
      </c>
      <c r="BW39" s="12" t="e">
        <f t="shared" si="298"/>
        <v>#DIV/0!</v>
      </c>
      <c r="BX39" s="3" t="e">
        <f t="shared" ref="BX39" si="692">IF(BW39=0,0, BW39*$E39)</f>
        <v>#DIV/0!</v>
      </c>
      <c r="BY39" s="12" t="e">
        <f t="shared" si="298"/>
        <v>#DIV/0!</v>
      </c>
      <c r="BZ39" s="3" t="e">
        <f t="shared" ref="BZ39" si="693">IF(BY39=0,0, BY39*$E39)</f>
        <v>#DIV/0!</v>
      </c>
      <c r="CA39" s="12" t="e">
        <f t="shared" si="298"/>
        <v>#DIV/0!</v>
      </c>
      <c r="CB39" s="3" t="e">
        <f t="shared" ref="CB39" si="694">IF(CA39=0,0, CA39*$E39)</f>
        <v>#DIV/0!</v>
      </c>
      <c r="CC39" s="12" t="e">
        <f t="shared" si="298"/>
        <v>#DIV/0!</v>
      </c>
      <c r="CD39" s="3" t="e">
        <f t="shared" ref="CD39" si="695">IF(CC39=0,0, CC39*$E39)</f>
        <v>#DIV/0!</v>
      </c>
      <c r="CE39" s="12" t="e">
        <f t="shared" si="298"/>
        <v>#DIV/0!</v>
      </c>
      <c r="CF39" s="3" t="e">
        <f t="shared" ref="CF39" si="696">IF(CE39=0,0, CE39*$E39)</f>
        <v>#DIV/0!</v>
      </c>
      <c r="CG39" s="12" t="e">
        <f t="shared" si="298"/>
        <v>#DIV/0!</v>
      </c>
      <c r="CH39" s="3" t="e">
        <f t="shared" ref="CH39" si="697">IF(CG39=0,0, CG39*$E39)</f>
        <v>#DIV/0!</v>
      </c>
      <c r="CI39" s="12" t="e">
        <f t="shared" si="298"/>
        <v>#DIV/0!</v>
      </c>
      <c r="CJ39" s="3" t="e">
        <f t="shared" ref="CJ39" si="698">IF(CI39=0,0, CI39*$E39)</f>
        <v>#DIV/0!</v>
      </c>
      <c r="CK39" s="12" t="e">
        <f t="shared" si="298"/>
        <v>#DIV/0!</v>
      </c>
      <c r="CL39" s="3" t="e">
        <f t="shared" ref="CL39" si="699">IF(CK39=0,0, CK39*$E39)</f>
        <v>#DIV/0!</v>
      </c>
      <c r="CM39" s="12" t="e">
        <f t="shared" si="298"/>
        <v>#DIV/0!</v>
      </c>
      <c r="CN39" s="3" t="e">
        <f t="shared" ref="CN39" si="700">IF(CM39=0,0, CM39*$E39)</f>
        <v>#DIV/0!</v>
      </c>
      <c r="CO39" s="12" t="e">
        <f t="shared" si="298"/>
        <v>#DIV/0!</v>
      </c>
      <c r="CP39" s="3" t="e">
        <f t="shared" ref="CP39" si="701">IF(CO39=0,0, CO39*$E39)</f>
        <v>#DIV/0!</v>
      </c>
      <c r="CQ39" s="12" t="e">
        <f t="shared" si="298"/>
        <v>#DIV/0!</v>
      </c>
      <c r="CR39" s="3" t="e">
        <f t="shared" ref="CR39" si="702">IF(CQ39=0,0, CQ39*$E39)</f>
        <v>#DIV/0!</v>
      </c>
      <c r="CS39" s="12" t="e">
        <f t="shared" ref="CS39:DU44" si="703">$D39</f>
        <v>#DIV/0!</v>
      </c>
      <c r="CT39" s="3" t="e">
        <f t="shared" ref="CT39" si="704">IF(CS39=0,0, CS39*$E39)</f>
        <v>#DIV/0!</v>
      </c>
      <c r="CU39" s="12" t="e">
        <f t="shared" si="703"/>
        <v>#DIV/0!</v>
      </c>
      <c r="CV39" s="3" t="e">
        <f t="shared" ref="CV39" si="705">IF(CU39=0,0, CU39*$E39)</f>
        <v>#DIV/0!</v>
      </c>
      <c r="CW39" s="12" t="e">
        <f t="shared" si="703"/>
        <v>#DIV/0!</v>
      </c>
      <c r="CX39" s="3" t="e">
        <f t="shared" ref="CX39" si="706">IF(CW39=0,0, CW39*$E39)</f>
        <v>#DIV/0!</v>
      </c>
      <c r="CY39" s="12" t="e">
        <f t="shared" si="703"/>
        <v>#DIV/0!</v>
      </c>
      <c r="CZ39" s="3" t="e">
        <f t="shared" ref="CZ39" si="707">IF(CY39=0,0, CY39*$E39)</f>
        <v>#DIV/0!</v>
      </c>
      <c r="DA39" s="12" t="e">
        <f t="shared" si="703"/>
        <v>#DIV/0!</v>
      </c>
      <c r="DB39" s="3" t="e">
        <f t="shared" ref="DB39" si="708">IF(DA39=0,0, DA39*$E39)</f>
        <v>#DIV/0!</v>
      </c>
      <c r="DC39" s="12" t="e">
        <f t="shared" si="703"/>
        <v>#DIV/0!</v>
      </c>
      <c r="DD39" s="3" t="e">
        <f t="shared" ref="DD39" si="709">IF(DC39=0,0, DC39*$E39)</f>
        <v>#DIV/0!</v>
      </c>
      <c r="DE39" s="12" t="e">
        <f t="shared" si="703"/>
        <v>#DIV/0!</v>
      </c>
      <c r="DF39" s="3" t="e">
        <f t="shared" ref="DF39" si="710">IF(DE39=0,0, DE39*$E39)</f>
        <v>#DIV/0!</v>
      </c>
      <c r="DG39" s="12" t="e">
        <f t="shared" si="703"/>
        <v>#DIV/0!</v>
      </c>
      <c r="DH39" s="3" t="e">
        <f t="shared" ref="DH39" si="711">IF(DG39=0,0, DG39*$E39)</f>
        <v>#DIV/0!</v>
      </c>
      <c r="DI39" s="12" t="e">
        <f t="shared" si="703"/>
        <v>#DIV/0!</v>
      </c>
      <c r="DJ39" s="3" t="e">
        <f t="shared" ref="DJ39" si="712">IF(DI39=0,0, DI39*$E39)</f>
        <v>#DIV/0!</v>
      </c>
      <c r="DK39" s="12" t="e">
        <f t="shared" si="703"/>
        <v>#DIV/0!</v>
      </c>
      <c r="DL39" s="3" t="e">
        <f t="shared" ref="DL39" si="713">IF(DK39=0,0, DK39*$E39)</f>
        <v>#DIV/0!</v>
      </c>
      <c r="DM39" s="12" t="e">
        <f t="shared" si="703"/>
        <v>#DIV/0!</v>
      </c>
      <c r="DN39" s="3" t="e">
        <f t="shared" ref="DN39" si="714">IF(DM39=0,0, DM39*$E39)</f>
        <v>#DIV/0!</v>
      </c>
      <c r="DO39" s="12" t="e">
        <f t="shared" si="703"/>
        <v>#DIV/0!</v>
      </c>
      <c r="DP39" s="3" t="e">
        <f t="shared" ref="DP39" si="715">IF(DO39=0,0, DO39*$E39)</f>
        <v>#DIV/0!</v>
      </c>
      <c r="DQ39" s="12" t="e">
        <f t="shared" si="703"/>
        <v>#DIV/0!</v>
      </c>
      <c r="DR39" s="3" t="e">
        <f t="shared" ref="DR39" si="716">IF(DQ39=0,0, DQ39*$E39)</f>
        <v>#DIV/0!</v>
      </c>
      <c r="DS39" s="12" t="e">
        <f t="shared" si="703"/>
        <v>#DIV/0!</v>
      </c>
      <c r="DT39" s="3" t="e">
        <f t="shared" ref="DT39" si="717">IF(DS39=0,0, DS39*$E39)</f>
        <v>#DIV/0!</v>
      </c>
      <c r="DU39" s="12" t="e">
        <f t="shared" si="703"/>
        <v>#DIV/0!</v>
      </c>
      <c r="DV39" s="22" t="e">
        <f t="shared" ref="DV39" si="718">IF(DU39=0,0, DU39*$E39)</f>
        <v>#DIV/0!</v>
      </c>
      <c r="DW39" s="424"/>
    </row>
    <row r="40" spans="1:132">
      <c r="A40" s="202" t="s">
        <v>54</v>
      </c>
      <c r="B40" s="210">
        <v>0</v>
      </c>
      <c r="C40" s="210">
        <v>0</v>
      </c>
      <c r="D40" s="210">
        <v>0</v>
      </c>
      <c r="E40" s="211">
        <f>'PREMISSAS DESPESAS'!$C$15</f>
        <v>0</v>
      </c>
      <c r="F40" s="201">
        <f t="shared" ref="F40" si="719">SUM(H40,J40,L40,N40,P40,R40,T40,V40,X40,Z40,AB40,AD40,AF40,AH40,AJ40,AL40,AN40,AP40,AR40,AT40,AV40,AX40,AZ40,BB40,BD40,BF40,BH40,BJ40,BL40,BN40,BP40,BR40,BT40,BV40,BX40,BZ40,CB40,CD40,CF40,CH40,CJ40,CL40,CN40,CP40,CR40,CT40,CV40,CX40,CZ40,DB40,DD40,DF40,DH40,DJ40,DL40,DN40,DP40,DR40,DT40,DV40)</f>
        <v>0</v>
      </c>
      <c r="G40" s="21">
        <v>0</v>
      </c>
      <c r="H40" s="3">
        <f t="shared" ref="H40" si="720">IF(G40=0,0,G40*$E40)</f>
        <v>0</v>
      </c>
      <c r="I40" s="12">
        <v>0</v>
      </c>
      <c r="J40" s="3">
        <f t="shared" ref="J40" si="721">IF(I40=0,0,I40*$E40)</f>
        <v>0</v>
      </c>
      <c r="K40" s="12">
        <v>0</v>
      </c>
      <c r="L40" s="22">
        <f t="shared" ref="L40" si="722">IF(K40=0,0,K40*$E40)</f>
        <v>0</v>
      </c>
      <c r="M40" s="12">
        <f t="shared" si="664"/>
        <v>0</v>
      </c>
      <c r="N40" s="3">
        <f t="shared" ref="N40" si="723">IF(M40=0,0, M40*$E40)</f>
        <v>0</v>
      </c>
      <c r="O40" s="12">
        <v>0</v>
      </c>
      <c r="P40" s="3">
        <f t="shared" ref="P40" si="724">IF(O40=0,0, O40*$E40)</f>
        <v>0</v>
      </c>
      <c r="Q40" s="12">
        <f t="shared" si="195"/>
        <v>0</v>
      </c>
      <c r="R40" s="3">
        <f t="shared" ref="R40" si="725">IF(Q40=0,0, Q40*$E40)</f>
        <v>0</v>
      </c>
      <c r="S40" s="12">
        <f t="shared" si="195"/>
        <v>0</v>
      </c>
      <c r="T40" s="3">
        <f t="shared" ref="T40" si="726">IF(S40=0,0, S40*$E40)</f>
        <v>0</v>
      </c>
      <c r="U40" s="12">
        <f t="shared" si="195"/>
        <v>0</v>
      </c>
      <c r="V40" s="3">
        <f t="shared" ref="V40" si="727">IF(U40=0,0, U40*$E40)</f>
        <v>0</v>
      </c>
      <c r="W40" s="12">
        <f t="shared" si="195"/>
        <v>0</v>
      </c>
      <c r="X40" s="3">
        <f t="shared" ref="X40" si="728">IF(W40=0,0, W40*$E40)</f>
        <v>0</v>
      </c>
      <c r="Y40" s="12">
        <f t="shared" si="195"/>
        <v>0</v>
      </c>
      <c r="Z40" s="3">
        <f t="shared" ref="Z40" si="729">IF(Y40=0,0, Y40*$E40)</f>
        <v>0</v>
      </c>
      <c r="AA40" s="12">
        <f t="shared" si="195"/>
        <v>0</v>
      </c>
      <c r="AB40" s="3">
        <f t="shared" ref="AB40" si="730">IF(AA40=0,0, AA40*$E40)</f>
        <v>0</v>
      </c>
      <c r="AC40" s="12">
        <f t="shared" si="195"/>
        <v>0</v>
      </c>
      <c r="AD40" s="22">
        <f t="shared" ref="AD40" si="731">IF(AC40=0,0, AC40*$E40)</f>
        <v>0</v>
      </c>
      <c r="AE40" s="21">
        <f t="shared" si="296"/>
        <v>0</v>
      </c>
      <c r="AF40" s="3">
        <f t="shared" ref="AF40" si="732">IF(AE40=0,0, AE40*$E40)</f>
        <v>0</v>
      </c>
      <c r="AG40" s="12">
        <f t="shared" si="296"/>
        <v>0</v>
      </c>
      <c r="AH40" s="3">
        <f t="shared" ref="AH40" si="733">IF(AG40=0,0, AG40*$E40)</f>
        <v>0</v>
      </c>
      <c r="AI40" s="12">
        <f t="shared" ref="AI40:CQ40" si="734">$D40</f>
        <v>0</v>
      </c>
      <c r="AJ40" s="3">
        <f t="shared" ref="AJ40" si="735">IF(AI40=0,0, AI40*$E40)</f>
        <v>0</v>
      </c>
      <c r="AK40" s="12">
        <f t="shared" si="734"/>
        <v>0</v>
      </c>
      <c r="AL40" s="3">
        <f t="shared" ref="AL40" si="736">IF(AK40=0,0, AK40*$E40)</f>
        <v>0</v>
      </c>
      <c r="AM40" s="12">
        <f t="shared" si="734"/>
        <v>0</v>
      </c>
      <c r="AN40" s="3">
        <f t="shared" ref="AN40" si="737">IF(AM40=0,0, AM40*$E40)</f>
        <v>0</v>
      </c>
      <c r="AO40" s="12">
        <f t="shared" si="734"/>
        <v>0</v>
      </c>
      <c r="AP40" s="3">
        <f t="shared" ref="AP40" si="738">IF(AO40=0,0, AO40*$E40)</f>
        <v>0</v>
      </c>
      <c r="AQ40" s="12">
        <f t="shared" si="734"/>
        <v>0</v>
      </c>
      <c r="AR40" s="3">
        <f t="shared" ref="AR40" si="739">IF(AQ40=0,0, AQ40*$E40)</f>
        <v>0</v>
      </c>
      <c r="AS40" s="12">
        <f t="shared" si="734"/>
        <v>0</v>
      </c>
      <c r="AT40" s="3">
        <f t="shared" ref="AT40" si="740">IF(AS40=0,0, AS40*$E40)</f>
        <v>0</v>
      </c>
      <c r="AU40" s="12">
        <f t="shared" si="734"/>
        <v>0</v>
      </c>
      <c r="AV40" s="3">
        <f t="shared" ref="AV40" si="741">IF(AU40=0,0, AU40*$E40)</f>
        <v>0</v>
      </c>
      <c r="AW40" s="12">
        <f t="shared" si="734"/>
        <v>0</v>
      </c>
      <c r="AX40" s="3">
        <f t="shared" ref="AX40" si="742">IF(AW40=0,0, AW40*$E40)</f>
        <v>0</v>
      </c>
      <c r="AY40" s="12">
        <f t="shared" si="734"/>
        <v>0</v>
      </c>
      <c r="AZ40" s="3">
        <f t="shared" ref="AZ40" si="743">IF(AY40=0,0, AY40*$E40)</f>
        <v>0</v>
      </c>
      <c r="BA40" s="12">
        <f t="shared" si="734"/>
        <v>0</v>
      </c>
      <c r="BB40" s="3">
        <f t="shared" ref="BB40" si="744">IF(BA40=0,0, BA40*$E40)</f>
        <v>0</v>
      </c>
      <c r="BC40" s="12">
        <f t="shared" si="734"/>
        <v>0</v>
      </c>
      <c r="BD40" s="3">
        <f t="shared" ref="BD40" si="745">IF(BC40=0,0, BC40*$E40)</f>
        <v>0</v>
      </c>
      <c r="BE40" s="12">
        <f t="shared" si="734"/>
        <v>0</v>
      </c>
      <c r="BF40" s="3">
        <f t="shared" ref="BF40" si="746">IF(BE40=0,0, BE40*$E40)</f>
        <v>0</v>
      </c>
      <c r="BG40" s="12">
        <f t="shared" si="734"/>
        <v>0</v>
      </c>
      <c r="BH40" s="3">
        <f t="shared" ref="BH40" si="747">IF(BG40=0,0, BG40*$E40)</f>
        <v>0</v>
      </c>
      <c r="BI40" s="12">
        <f t="shared" si="734"/>
        <v>0</v>
      </c>
      <c r="BJ40" s="3">
        <f t="shared" ref="BJ40" si="748">IF(BI40=0,0, BI40*$E40)</f>
        <v>0</v>
      </c>
      <c r="BK40" s="12">
        <f t="shared" si="734"/>
        <v>0</v>
      </c>
      <c r="BL40" s="3">
        <f t="shared" ref="BL40" si="749">IF(BK40=0,0, BK40*$E40)</f>
        <v>0</v>
      </c>
      <c r="BM40" s="12">
        <f t="shared" si="734"/>
        <v>0</v>
      </c>
      <c r="BN40" s="3">
        <f t="shared" ref="BN40" si="750">IF(BM40=0,0, BM40*$E40)</f>
        <v>0</v>
      </c>
      <c r="BO40" s="12">
        <f t="shared" si="734"/>
        <v>0</v>
      </c>
      <c r="BP40" s="3">
        <f t="shared" ref="BP40" si="751">IF(BO40=0,0, BO40*$E40)</f>
        <v>0</v>
      </c>
      <c r="BQ40" s="12">
        <f t="shared" si="734"/>
        <v>0</v>
      </c>
      <c r="BR40" s="3">
        <f t="shared" ref="BR40" si="752">IF(BQ40=0,0, BQ40*$E40)</f>
        <v>0</v>
      </c>
      <c r="BS40" s="12">
        <f t="shared" si="734"/>
        <v>0</v>
      </c>
      <c r="BT40" s="3">
        <f t="shared" ref="BT40" si="753">IF(BS40=0,0, BS40*$E40)</f>
        <v>0</v>
      </c>
      <c r="BU40" s="12">
        <f t="shared" si="734"/>
        <v>0</v>
      </c>
      <c r="BV40" s="3">
        <f t="shared" ref="BV40" si="754">IF(BU40=0,0, BU40*$E40)</f>
        <v>0</v>
      </c>
      <c r="BW40" s="12">
        <f t="shared" si="734"/>
        <v>0</v>
      </c>
      <c r="BX40" s="3">
        <f t="shared" ref="BX40" si="755">IF(BW40=0,0, BW40*$E40)</f>
        <v>0</v>
      </c>
      <c r="BY40" s="12">
        <f t="shared" si="734"/>
        <v>0</v>
      </c>
      <c r="BZ40" s="3">
        <f t="shared" ref="BZ40" si="756">IF(BY40=0,0, BY40*$E40)</f>
        <v>0</v>
      </c>
      <c r="CA40" s="12">
        <f t="shared" si="734"/>
        <v>0</v>
      </c>
      <c r="CB40" s="3">
        <f t="shared" ref="CB40" si="757">IF(CA40=0,0, CA40*$E40)</f>
        <v>0</v>
      </c>
      <c r="CC40" s="12">
        <f t="shared" si="734"/>
        <v>0</v>
      </c>
      <c r="CD40" s="3">
        <f t="shared" ref="CD40" si="758">IF(CC40=0,0, CC40*$E40)</f>
        <v>0</v>
      </c>
      <c r="CE40" s="12">
        <f t="shared" si="734"/>
        <v>0</v>
      </c>
      <c r="CF40" s="3">
        <f t="shared" ref="CF40" si="759">IF(CE40=0,0, CE40*$E40)</f>
        <v>0</v>
      </c>
      <c r="CG40" s="12">
        <f t="shared" si="734"/>
        <v>0</v>
      </c>
      <c r="CH40" s="3">
        <f t="shared" ref="CH40" si="760">IF(CG40=0,0, CG40*$E40)</f>
        <v>0</v>
      </c>
      <c r="CI40" s="12">
        <f t="shared" si="734"/>
        <v>0</v>
      </c>
      <c r="CJ40" s="3">
        <f t="shared" ref="CJ40" si="761">IF(CI40=0,0, CI40*$E40)</f>
        <v>0</v>
      </c>
      <c r="CK40" s="12">
        <f t="shared" si="734"/>
        <v>0</v>
      </c>
      <c r="CL40" s="3">
        <f t="shared" ref="CL40" si="762">IF(CK40=0,0, CK40*$E40)</f>
        <v>0</v>
      </c>
      <c r="CM40" s="12">
        <f t="shared" si="734"/>
        <v>0</v>
      </c>
      <c r="CN40" s="3">
        <f t="shared" ref="CN40" si="763">IF(CM40=0,0, CM40*$E40)</f>
        <v>0</v>
      </c>
      <c r="CO40" s="12">
        <f t="shared" si="734"/>
        <v>0</v>
      </c>
      <c r="CP40" s="3">
        <f t="shared" ref="CP40" si="764">IF(CO40=0,0, CO40*$E40)</f>
        <v>0</v>
      </c>
      <c r="CQ40" s="12">
        <f t="shared" si="734"/>
        <v>0</v>
      </c>
      <c r="CR40" s="3">
        <f t="shared" ref="CR40" si="765">IF(CQ40=0,0, CQ40*$E40)</f>
        <v>0</v>
      </c>
      <c r="CS40" s="12">
        <f t="shared" si="703"/>
        <v>0</v>
      </c>
      <c r="CT40" s="3">
        <f t="shared" ref="CT40" si="766">IF(CS40=0,0, CS40*$E40)</f>
        <v>0</v>
      </c>
      <c r="CU40" s="12">
        <f t="shared" si="703"/>
        <v>0</v>
      </c>
      <c r="CV40" s="3">
        <f t="shared" ref="CV40" si="767">IF(CU40=0,0, CU40*$E40)</f>
        <v>0</v>
      </c>
      <c r="CW40" s="12">
        <f t="shared" si="703"/>
        <v>0</v>
      </c>
      <c r="CX40" s="3">
        <f t="shared" ref="CX40" si="768">IF(CW40=0,0, CW40*$E40)</f>
        <v>0</v>
      </c>
      <c r="CY40" s="12">
        <f t="shared" si="703"/>
        <v>0</v>
      </c>
      <c r="CZ40" s="3">
        <f t="shared" ref="CZ40" si="769">IF(CY40=0,0, CY40*$E40)</f>
        <v>0</v>
      </c>
      <c r="DA40" s="12">
        <f t="shared" si="703"/>
        <v>0</v>
      </c>
      <c r="DB40" s="3">
        <f t="shared" ref="DB40" si="770">IF(DA40=0,0, DA40*$E40)</f>
        <v>0</v>
      </c>
      <c r="DC40" s="12">
        <f t="shared" si="703"/>
        <v>0</v>
      </c>
      <c r="DD40" s="3">
        <f t="shared" ref="DD40" si="771">IF(DC40=0,0, DC40*$E40)</f>
        <v>0</v>
      </c>
      <c r="DE40" s="12">
        <f t="shared" si="703"/>
        <v>0</v>
      </c>
      <c r="DF40" s="3">
        <f t="shared" ref="DF40" si="772">IF(DE40=0,0, DE40*$E40)</f>
        <v>0</v>
      </c>
      <c r="DG40" s="12">
        <f t="shared" si="703"/>
        <v>0</v>
      </c>
      <c r="DH40" s="3">
        <f t="shared" ref="DH40" si="773">IF(DG40=0,0, DG40*$E40)</f>
        <v>0</v>
      </c>
      <c r="DI40" s="12">
        <f t="shared" si="703"/>
        <v>0</v>
      </c>
      <c r="DJ40" s="3">
        <f t="shared" ref="DJ40" si="774">IF(DI40=0,0, DI40*$E40)</f>
        <v>0</v>
      </c>
      <c r="DK40" s="12">
        <f t="shared" si="703"/>
        <v>0</v>
      </c>
      <c r="DL40" s="3">
        <f t="shared" ref="DL40" si="775">IF(DK40=0,0, DK40*$E40)</f>
        <v>0</v>
      </c>
      <c r="DM40" s="12">
        <f t="shared" si="703"/>
        <v>0</v>
      </c>
      <c r="DN40" s="3">
        <f t="shared" ref="DN40" si="776">IF(DM40=0,0, DM40*$E40)</f>
        <v>0</v>
      </c>
      <c r="DO40" s="12">
        <f t="shared" si="703"/>
        <v>0</v>
      </c>
      <c r="DP40" s="3">
        <f t="shared" ref="DP40" si="777">IF(DO40=0,0, DO40*$E40)</f>
        <v>0</v>
      </c>
      <c r="DQ40" s="12">
        <f t="shared" si="703"/>
        <v>0</v>
      </c>
      <c r="DR40" s="3">
        <f t="shared" ref="DR40" si="778">IF(DQ40=0,0, DQ40*$E40)</f>
        <v>0</v>
      </c>
      <c r="DS40" s="12">
        <f t="shared" si="703"/>
        <v>0</v>
      </c>
      <c r="DT40" s="3">
        <f t="shared" ref="DT40" si="779">IF(DS40=0,0, DS40*$E40)</f>
        <v>0</v>
      </c>
      <c r="DU40" s="12">
        <f t="shared" si="703"/>
        <v>0</v>
      </c>
      <c r="DV40" s="22">
        <f t="shared" ref="DV40" si="780">IF(DU40=0,0, DU40*$E40)</f>
        <v>0</v>
      </c>
      <c r="DW40" s="424"/>
    </row>
    <row r="41" spans="1:132">
      <c r="A41" s="202" t="s">
        <v>64</v>
      </c>
      <c r="B41" s="210">
        <f>'PREMISSAS DESPESAS'!$C$17</f>
        <v>0</v>
      </c>
      <c r="C41" s="210">
        <f>'PREMISSAS DESPESAS'!$H$17</f>
        <v>0</v>
      </c>
      <c r="D41" s="210">
        <v>0</v>
      </c>
      <c r="E41" s="211">
        <f>'PREMISSAS DESPESAS'!$C$18</f>
        <v>0</v>
      </c>
      <c r="F41" s="201">
        <f t="shared" si="179"/>
        <v>0</v>
      </c>
      <c r="G41" s="21">
        <f t="shared" si="663"/>
        <v>0</v>
      </c>
      <c r="H41" s="3">
        <f t="shared" si="287"/>
        <v>0</v>
      </c>
      <c r="I41" s="12">
        <v>0</v>
      </c>
      <c r="J41" s="3">
        <f t="shared" si="287"/>
        <v>0</v>
      </c>
      <c r="K41" s="12">
        <v>0</v>
      </c>
      <c r="L41" s="3">
        <f t="shared" si="287"/>
        <v>0</v>
      </c>
      <c r="M41" s="21">
        <f t="shared" si="664"/>
        <v>0</v>
      </c>
      <c r="N41" s="3">
        <f t="shared" si="288"/>
        <v>0</v>
      </c>
      <c r="O41" s="12">
        <f t="shared" si="664"/>
        <v>0</v>
      </c>
      <c r="P41" s="3">
        <f t="shared" si="288"/>
        <v>0</v>
      </c>
      <c r="Q41" s="12">
        <f t="shared" si="195"/>
        <v>0</v>
      </c>
      <c r="R41" s="3">
        <f t="shared" ref="R41" si="781">IF(Q41=0,0, Q41*$E41)</f>
        <v>0</v>
      </c>
      <c r="S41" s="12">
        <f t="shared" si="195"/>
        <v>0</v>
      </c>
      <c r="T41" s="3">
        <f t="shared" ref="T41" si="782">IF(S41=0,0, S41*$E41)</f>
        <v>0</v>
      </c>
      <c r="U41" s="12">
        <f t="shared" si="195"/>
        <v>0</v>
      </c>
      <c r="V41" s="3">
        <f t="shared" ref="V41" si="783">IF(U41=0,0, U41*$E41)</f>
        <v>0</v>
      </c>
      <c r="W41" s="12">
        <f t="shared" si="195"/>
        <v>0</v>
      </c>
      <c r="X41" s="3">
        <f t="shared" ref="X41" si="784">IF(W41=0,0, W41*$E41)</f>
        <v>0</v>
      </c>
      <c r="Y41" s="12">
        <f t="shared" si="195"/>
        <v>0</v>
      </c>
      <c r="Z41" s="3">
        <f t="shared" ref="Z41" si="785">IF(Y41=0,0, Y41*$E41)</f>
        <v>0</v>
      </c>
      <c r="AA41" s="12">
        <f t="shared" si="195"/>
        <v>0</v>
      </c>
      <c r="AB41" s="3">
        <f t="shared" ref="AB41" si="786">IF(AA41=0,0, AA41*$E41)</f>
        <v>0</v>
      </c>
      <c r="AC41" s="12">
        <f t="shared" si="195"/>
        <v>0</v>
      </c>
      <c r="AD41" s="22">
        <f t="shared" ref="AD41" si="787">IF(AC41=0,0, AC41*$E41)</f>
        <v>0</v>
      </c>
      <c r="AE41" s="21">
        <f t="shared" si="296"/>
        <v>0</v>
      </c>
      <c r="AF41" s="3">
        <f t="shared" si="297"/>
        <v>0</v>
      </c>
      <c r="AG41" s="12">
        <f t="shared" si="296"/>
        <v>0</v>
      </c>
      <c r="AH41" s="3">
        <f t="shared" si="297"/>
        <v>0</v>
      </c>
      <c r="AI41" s="12">
        <f t="shared" ref="AI41:CS44" si="788">$D41</f>
        <v>0</v>
      </c>
      <c r="AJ41" s="3">
        <f t="shared" ref="AJ41" si="789">IF(AI41=0,0, AI41*$E41)</f>
        <v>0</v>
      </c>
      <c r="AK41" s="12">
        <f t="shared" si="788"/>
        <v>0</v>
      </c>
      <c r="AL41" s="3">
        <f t="shared" ref="AL41" si="790">IF(AK41=0,0, AK41*$E41)</f>
        <v>0</v>
      </c>
      <c r="AM41" s="12">
        <f t="shared" si="788"/>
        <v>0</v>
      </c>
      <c r="AN41" s="3">
        <f t="shared" ref="AN41" si="791">IF(AM41=0,0, AM41*$E41)</f>
        <v>0</v>
      </c>
      <c r="AO41" s="12">
        <f t="shared" si="788"/>
        <v>0</v>
      </c>
      <c r="AP41" s="3">
        <f t="shared" ref="AP41" si="792">IF(AO41=0,0, AO41*$E41)</f>
        <v>0</v>
      </c>
      <c r="AQ41" s="12">
        <f t="shared" si="788"/>
        <v>0</v>
      </c>
      <c r="AR41" s="3">
        <f t="shared" ref="AR41" si="793">IF(AQ41=0,0, AQ41*$E41)</f>
        <v>0</v>
      </c>
      <c r="AS41" s="12">
        <f t="shared" si="788"/>
        <v>0</v>
      </c>
      <c r="AT41" s="3">
        <f t="shared" ref="AT41" si="794">IF(AS41=0,0, AS41*$E41)</f>
        <v>0</v>
      </c>
      <c r="AU41" s="12">
        <f t="shared" si="788"/>
        <v>0</v>
      </c>
      <c r="AV41" s="3">
        <f t="shared" ref="AV41" si="795">IF(AU41=0,0, AU41*$E41)</f>
        <v>0</v>
      </c>
      <c r="AW41" s="12">
        <f t="shared" si="788"/>
        <v>0</v>
      </c>
      <c r="AX41" s="3">
        <f t="shared" ref="AX41" si="796">IF(AW41=0,0, AW41*$E41)</f>
        <v>0</v>
      </c>
      <c r="AY41" s="12">
        <f t="shared" si="788"/>
        <v>0</v>
      </c>
      <c r="AZ41" s="3">
        <f t="shared" ref="AZ41" si="797">IF(AY41=0,0, AY41*$E41)</f>
        <v>0</v>
      </c>
      <c r="BA41" s="12">
        <f t="shared" si="788"/>
        <v>0</v>
      </c>
      <c r="BB41" s="3">
        <f t="shared" ref="BB41" si="798">IF(BA41=0,0, BA41*$E41)</f>
        <v>0</v>
      </c>
      <c r="BC41" s="12">
        <f t="shared" si="788"/>
        <v>0</v>
      </c>
      <c r="BD41" s="3">
        <f t="shared" ref="BD41" si="799">IF(BC41=0,0, BC41*$E41)</f>
        <v>0</v>
      </c>
      <c r="BE41" s="12">
        <f t="shared" si="788"/>
        <v>0</v>
      </c>
      <c r="BF41" s="3">
        <f t="shared" ref="BF41" si="800">IF(BE41=0,0, BE41*$E41)</f>
        <v>0</v>
      </c>
      <c r="BG41" s="12">
        <f t="shared" si="788"/>
        <v>0</v>
      </c>
      <c r="BH41" s="3">
        <f t="shared" ref="BH41" si="801">IF(BG41=0,0, BG41*$E41)</f>
        <v>0</v>
      </c>
      <c r="BI41" s="12">
        <f t="shared" si="788"/>
        <v>0</v>
      </c>
      <c r="BJ41" s="3">
        <f t="shared" ref="BJ41" si="802">IF(BI41=0,0, BI41*$E41)</f>
        <v>0</v>
      </c>
      <c r="BK41" s="12">
        <f t="shared" si="788"/>
        <v>0</v>
      </c>
      <c r="BL41" s="3">
        <f t="shared" ref="BL41" si="803">IF(BK41=0,0, BK41*$E41)</f>
        <v>0</v>
      </c>
      <c r="BM41" s="12">
        <f t="shared" si="788"/>
        <v>0</v>
      </c>
      <c r="BN41" s="3">
        <f t="shared" ref="BN41" si="804">IF(BM41=0,0, BM41*$E41)</f>
        <v>0</v>
      </c>
      <c r="BO41" s="12">
        <f t="shared" si="788"/>
        <v>0</v>
      </c>
      <c r="BP41" s="3">
        <f t="shared" ref="BP41" si="805">IF(BO41=0,0, BO41*$E41)</f>
        <v>0</v>
      </c>
      <c r="BQ41" s="12">
        <f t="shared" si="788"/>
        <v>0</v>
      </c>
      <c r="BR41" s="3">
        <f t="shared" ref="BR41" si="806">IF(BQ41=0,0, BQ41*$E41)</f>
        <v>0</v>
      </c>
      <c r="BS41" s="12">
        <f t="shared" si="788"/>
        <v>0</v>
      </c>
      <c r="BT41" s="3">
        <f t="shared" ref="BT41" si="807">IF(BS41=0,0, BS41*$E41)</f>
        <v>0</v>
      </c>
      <c r="BU41" s="12">
        <f t="shared" si="788"/>
        <v>0</v>
      </c>
      <c r="BV41" s="3">
        <f t="shared" ref="BV41" si="808">IF(BU41=0,0, BU41*$E41)</f>
        <v>0</v>
      </c>
      <c r="BW41" s="12">
        <f t="shared" si="788"/>
        <v>0</v>
      </c>
      <c r="BX41" s="3">
        <f t="shared" ref="BX41" si="809">IF(BW41=0,0, BW41*$E41)</f>
        <v>0</v>
      </c>
      <c r="BY41" s="12">
        <f t="shared" si="788"/>
        <v>0</v>
      </c>
      <c r="BZ41" s="3">
        <f t="shared" ref="BZ41" si="810">IF(BY41=0,0, BY41*$E41)</f>
        <v>0</v>
      </c>
      <c r="CA41" s="12">
        <f t="shared" si="788"/>
        <v>0</v>
      </c>
      <c r="CB41" s="3">
        <f t="shared" ref="CB41" si="811">IF(CA41=0,0, CA41*$E41)</f>
        <v>0</v>
      </c>
      <c r="CC41" s="12">
        <f t="shared" si="788"/>
        <v>0</v>
      </c>
      <c r="CD41" s="3">
        <f t="shared" ref="CD41" si="812">IF(CC41=0,0, CC41*$E41)</f>
        <v>0</v>
      </c>
      <c r="CE41" s="12">
        <f t="shared" si="788"/>
        <v>0</v>
      </c>
      <c r="CF41" s="3">
        <f t="shared" ref="CF41" si="813">IF(CE41=0,0, CE41*$E41)</f>
        <v>0</v>
      </c>
      <c r="CG41" s="12">
        <f t="shared" si="788"/>
        <v>0</v>
      </c>
      <c r="CH41" s="3">
        <f t="shared" ref="CH41" si="814">IF(CG41=0,0, CG41*$E41)</f>
        <v>0</v>
      </c>
      <c r="CI41" s="12">
        <f t="shared" si="788"/>
        <v>0</v>
      </c>
      <c r="CJ41" s="3">
        <f t="shared" ref="CJ41" si="815">IF(CI41=0,0, CI41*$E41)</f>
        <v>0</v>
      </c>
      <c r="CK41" s="12">
        <f t="shared" si="788"/>
        <v>0</v>
      </c>
      <c r="CL41" s="3">
        <f t="shared" ref="CL41" si="816">IF(CK41=0,0, CK41*$E41)</f>
        <v>0</v>
      </c>
      <c r="CM41" s="12">
        <f t="shared" si="788"/>
        <v>0</v>
      </c>
      <c r="CN41" s="3">
        <f t="shared" ref="CN41" si="817">IF(CM41=0,0, CM41*$E41)</f>
        <v>0</v>
      </c>
      <c r="CO41" s="12">
        <f t="shared" si="788"/>
        <v>0</v>
      </c>
      <c r="CP41" s="3">
        <f t="shared" ref="CP41" si="818">IF(CO41=0,0, CO41*$E41)</f>
        <v>0</v>
      </c>
      <c r="CQ41" s="12">
        <f t="shared" si="788"/>
        <v>0</v>
      </c>
      <c r="CR41" s="3">
        <f t="shared" ref="CR41" si="819">IF(CQ41=0,0, CQ41*$E41)</f>
        <v>0</v>
      </c>
      <c r="CS41" s="12">
        <f t="shared" si="788"/>
        <v>0</v>
      </c>
      <c r="CT41" s="3">
        <f t="shared" ref="CT41" si="820">IF(CS41=0,0, CS41*$E41)</f>
        <v>0</v>
      </c>
      <c r="CU41" s="12">
        <f t="shared" si="703"/>
        <v>0</v>
      </c>
      <c r="CV41" s="3">
        <f t="shared" ref="CV41" si="821">IF(CU41=0,0, CU41*$E41)</f>
        <v>0</v>
      </c>
      <c r="CW41" s="12">
        <f t="shared" si="703"/>
        <v>0</v>
      </c>
      <c r="CX41" s="3">
        <f t="shared" ref="CX41" si="822">IF(CW41=0,0, CW41*$E41)</f>
        <v>0</v>
      </c>
      <c r="CY41" s="12">
        <f t="shared" si="703"/>
        <v>0</v>
      </c>
      <c r="CZ41" s="3">
        <f t="shared" ref="CZ41" si="823">IF(CY41=0,0, CY41*$E41)</f>
        <v>0</v>
      </c>
      <c r="DA41" s="12">
        <f t="shared" si="703"/>
        <v>0</v>
      </c>
      <c r="DB41" s="3">
        <f t="shared" ref="DB41" si="824">IF(DA41=0,0, DA41*$E41)</f>
        <v>0</v>
      </c>
      <c r="DC41" s="12">
        <f t="shared" si="703"/>
        <v>0</v>
      </c>
      <c r="DD41" s="3">
        <f t="shared" ref="DD41" si="825">IF(DC41=0,0, DC41*$E41)</f>
        <v>0</v>
      </c>
      <c r="DE41" s="12">
        <f t="shared" si="703"/>
        <v>0</v>
      </c>
      <c r="DF41" s="3">
        <f t="shared" ref="DF41" si="826">IF(DE41=0,0, DE41*$E41)</f>
        <v>0</v>
      </c>
      <c r="DG41" s="12">
        <f t="shared" si="703"/>
        <v>0</v>
      </c>
      <c r="DH41" s="3">
        <f t="shared" ref="DH41" si="827">IF(DG41=0,0, DG41*$E41)</f>
        <v>0</v>
      </c>
      <c r="DI41" s="12">
        <f t="shared" si="703"/>
        <v>0</v>
      </c>
      <c r="DJ41" s="3">
        <f t="shared" ref="DJ41" si="828">IF(DI41=0,0, DI41*$E41)</f>
        <v>0</v>
      </c>
      <c r="DK41" s="12">
        <f t="shared" si="703"/>
        <v>0</v>
      </c>
      <c r="DL41" s="3">
        <f t="shared" ref="DL41" si="829">IF(DK41=0,0, DK41*$E41)</f>
        <v>0</v>
      </c>
      <c r="DM41" s="12">
        <f t="shared" si="703"/>
        <v>0</v>
      </c>
      <c r="DN41" s="3">
        <f t="shared" ref="DN41" si="830">IF(DM41=0,0, DM41*$E41)</f>
        <v>0</v>
      </c>
      <c r="DO41" s="12">
        <f t="shared" si="703"/>
        <v>0</v>
      </c>
      <c r="DP41" s="3">
        <f t="shared" ref="DP41" si="831">IF(DO41=0,0, DO41*$E41)</f>
        <v>0</v>
      </c>
      <c r="DQ41" s="12">
        <f t="shared" si="703"/>
        <v>0</v>
      </c>
      <c r="DR41" s="3">
        <f t="shared" ref="DR41" si="832">IF(DQ41=0,0, DQ41*$E41)</f>
        <v>0</v>
      </c>
      <c r="DS41" s="12">
        <f t="shared" si="703"/>
        <v>0</v>
      </c>
      <c r="DT41" s="3">
        <f t="shared" ref="DT41" si="833">IF(DS41=0,0, DS41*$E41)</f>
        <v>0</v>
      </c>
      <c r="DU41" s="12">
        <f t="shared" si="703"/>
        <v>0</v>
      </c>
      <c r="DV41" s="22">
        <f t="shared" ref="DV41" si="834">IF(DU41=0,0, DU41*$E41)</f>
        <v>0</v>
      </c>
      <c r="DW41" s="424"/>
    </row>
    <row r="42" spans="1:132">
      <c r="A42" s="202" t="s">
        <v>45</v>
      </c>
      <c r="B42" s="210">
        <f>'PREMISSAS DESPESAS'!$C$57</f>
        <v>0</v>
      </c>
      <c r="C42" s="210">
        <f>'PREMISSAS DESPESAS'!$H$57</f>
        <v>0</v>
      </c>
      <c r="D42" s="210">
        <v>0</v>
      </c>
      <c r="E42" s="211">
        <f>'PREMISSAS DESPESAS'!$C$60</f>
        <v>0</v>
      </c>
      <c r="F42" s="201">
        <f t="shared" si="179"/>
        <v>0</v>
      </c>
      <c r="G42" s="21">
        <f t="shared" si="663"/>
        <v>0</v>
      </c>
      <c r="H42" s="3">
        <f t="shared" si="287"/>
        <v>0</v>
      </c>
      <c r="I42" s="12">
        <v>0</v>
      </c>
      <c r="J42" s="3">
        <f t="shared" si="287"/>
        <v>0</v>
      </c>
      <c r="K42" s="12">
        <v>0</v>
      </c>
      <c r="L42" s="3">
        <f t="shared" si="287"/>
        <v>0</v>
      </c>
      <c r="M42" s="21">
        <f t="shared" si="664"/>
        <v>0</v>
      </c>
      <c r="N42" s="3">
        <f t="shared" si="288"/>
        <v>0</v>
      </c>
      <c r="O42" s="12">
        <f t="shared" si="664"/>
        <v>0</v>
      </c>
      <c r="P42" s="3">
        <f t="shared" si="288"/>
        <v>0</v>
      </c>
      <c r="Q42" s="12">
        <f t="shared" si="195"/>
        <v>0</v>
      </c>
      <c r="R42" s="3">
        <f t="shared" ref="R42" si="835">IF(Q42=0,0, Q42*$E42)</f>
        <v>0</v>
      </c>
      <c r="S42" s="12">
        <f t="shared" si="195"/>
        <v>0</v>
      </c>
      <c r="T42" s="3">
        <f t="shared" ref="T42" si="836">IF(S42=0,0, S42*$E42)</f>
        <v>0</v>
      </c>
      <c r="U42" s="12">
        <f t="shared" si="195"/>
        <v>0</v>
      </c>
      <c r="V42" s="3">
        <f t="shared" ref="V42" si="837">IF(U42=0,0, U42*$E42)</f>
        <v>0</v>
      </c>
      <c r="W42" s="12">
        <f t="shared" si="195"/>
        <v>0</v>
      </c>
      <c r="X42" s="3">
        <f t="shared" ref="X42" si="838">IF(W42=0,0, W42*$E42)</f>
        <v>0</v>
      </c>
      <c r="Y42" s="12">
        <f t="shared" si="195"/>
        <v>0</v>
      </c>
      <c r="Z42" s="3">
        <f t="shared" ref="Z42" si="839">IF(Y42=0,0, Y42*$E42)</f>
        <v>0</v>
      </c>
      <c r="AA42" s="12">
        <f t="shared" si="195"/>
        <v>0</v>
      </c>
      <c r="AB42" s="3">
        <f t="shared" ref="AB42" si="840">IF(AA42=0,0, AA42*$E42)</f>
        <v>0</v>
      </c>
      <c r="AC42" s="12">
        <f t="shared" si="195"/>
        <v>0</v>
      </c>
      <c r="AD42" s="22">
        <f t="shared" ref="AD42" si="841">IF(AC42=0,0, AC42*$E42)</f>
        <v>0</v>
      </c>
      <c r="AE42" s="21">
        <f t="shared" si="296"/>
        <v>0</v>
      </c>
      <c r="AF42" s="3">
        <f t="shared" si="297"/>
        <v>0</v>
      </c>
      <c r="AG42" s="12">
        <f t="shared" si="296"/>
        <v>0</v>
      </c>
      <c r="AH42" s="3">
        <f t="shared" si="297"/>
        <v>0</v>
      </c>
      <c r="AI42" s="12">
        <f t="shared" si="788"/>
        <v>0</v>
      </c>
      <c r="AJ42" s="3">
        <f t="shared" ref="AJ42" si="842">IF(AI42=0,0, AI42*$E42)</f>
        <v>0</v>
      </c>
      <c r="AK42" s="12">
        <f t="shared" si="788"/>
        <v>0</v>
      </c>
      <c r="AL42" s="3">
        <f t="shared" ref="AL42" si="843">IF(AK42=0,0, AK42*$E42)</f>
        <v>0</v>
      </c>
      <c r="AM42" s="12">
        <f t="shared" si="788"/>
        <v>0</v>
      </c>
      <c r="AN42" s="3">
        <f t="shared" ref="AN42" si="844">IF(AM42=0,0, AM42*$E42)</f>
        <v>0</v>
      </c>
      <c r="AO42" s="12">
        <f t="shared" si="788"/>
        <v>0</v>
      </c>
      <c r="AP42" s="3">
        <f t="shared" ref="AP42" si="845">IF(AO42=0,0, AO42*$E42)</f>
        <v>0</v>
      </c>
      <c r="AQ42" s="12">
        <f t="shared" si="788"/>
        <v>0</v>
      </c>
      <c r="AR42" s="3">
        <f t="shared" ref="AR42" si="846">IF(AQ42=0,0, AQ42*$E42)</f>
        <v>0</v>
      </c>
      <c r="AS42" s="12">
        <f t="shared" si="788"/>
        <v>0</v>
      </c>
      <c r="AT42" s="3">
        <f t="shared" ref="AT42" si="847">IF(AS42=0,0, AS42*$E42)</f>
        <v>0</v>
      </c>
      <c r="AU42" s="12">
        <f t="shared" si="788"/>
        <v>0</v>
      </c>
      <c r="AV42" s="3">
        <f t="shared" ref="AV42" si="848">IF(AU42=0,0, AU42*$E42)</f>
        <v>0</v>
      </c>
      <c r="AW42" s="12">
        <f t="shared" si="788"/>
        <v>0</v>
      </c>
      <c r="AX42" s="3">
        <f t="shared" ref="AX42" si="849">IF(AW42=0,0, AW42*$E42)</f>
        <v>0</v>
      </c>
      <c r="AY42" s="12">
        <f t="shared" si="788"/>
        <v>0</v>
      </c>
      <c r="AZ42" s="3">
        <f t="shared" ref="AZ42" si="850">IF(AY42=0,0, AY42*$E42)</f>
        <v>0</v>
      </c>
      <c r="BA42" s="12">
        <f t="shared" si="788"/>
        <v>0</v>
      </c>
      <c r="BB42" s="3">
        <f t="shared" ref="BB42" si="851">IF(BA42=0,0, BA42*$E42)</f>
        <v>0</v>
      </c>
      <c r="BC42" s="12">
        <f t="shared" si="788"/>
        <v>0</v>
      </c>
      <c r="BD42" s="3">
        <f t="shared" ref="BD42" si="852">IF(BC42=0,0, BC42*$E42)</f>
        <v>0</v>
      </c>
      <c r="BE42" s="12">
        <f t="shared" si="788"/>
        <v>0</v>
      </c>
      <c r="BF42" s="3">
        <f t="shared" ref="BF42" si="853">IF(BE42=0,0, BE42*$E42)</f>
        <v>0</v>
      </c>
      <c r="BG42" s="12">
        <f t="shared" si="788"/>
        <v>0</v>
      </c>
      <c r="BH42" s="3">
        <f t="shared" ref="BH42" si="854">IF(BG42=0,0, BG42*$E42)</f>
        <v>0</v>
      </c>
      <c r="BI42" s="12">
        <f t="shared" si="788"/>
        <v>0</v>
      </c>
      <c r="BJ42" s="3">
        <f t="shared" ref="BJ42" si="855">IF(BI42=0,0, BI42*$E42)</f>
        <v>0</v>
      </c>
      <c r="BK42" s="12">
        <f t="shared" si="788"/>
        <v>0</v>
      </c>
      <c r="BL42" s="3">
        <f t="shared" ref="BL42" si="856">IF(BK42=0,0, BK42*$E42)</f>
        <v>0</v>
      </c>
      <c r="BM42" s="12">
        <f t="shared" si="788"/>
        <v>0</v>
      </c>
      <c r="BN42" s="3">
        <f t="shared" ref="BN42" si="857">IF(BM42=0,0, BM42*$E42)</f>
        <v>0</v>
      </c>
      <c r="BO42" s="12">
        <f t="shared" si="788"/>
        <v>0</v>
      </c>
      <c r="BP42" s="3">
        <f t="shared" ref="BP42" si="858">IF(BO42=0,0, BO42*$E42)</f>
        <v>0</v>
      </c>
      <c r="BQ42" s="12">
        <f t="shared" si="788"/>
        <v>0</v>
      </c>
      <c r="BR42" s="3">
        <f t="shared" ref="BR42" si="859">IF(BQ42=0,0, BQ42*$E42)</f>
        <v>0</v>
      </c>
      <c r="BS42" s="12">
        <f t="shared" si="788"/>
        <v>0</v>
      </c>
      <c r="BT42" s="3">
        <f t="shared" ref="BT42" si="860">IF(BS42=0,0, BS42*$E42)</f>
        <v>0</v>
      </c>
      <c r="BU42" s="12">
        <f t="shared" si="788"/>
        <v>0</v>
      </c>
      <c r="BV42" s="3">
        <f t="shared" ref="BV42" si="861">IF(BU42=0,0, BU42*$E42)</f>
        <v>0</v>
      </c>
      <c r="BW42" s="12">
        <f t="shared" si="788"/>
        <v>0</v>
      </c>
      <c r="BX42" s="3">
        <f t="shared" ref="BX42" si="862">IF(BW42=0,0, BW42*$E42)</f>
        <v>0</v>
      </c>
      <c r="BY42" s="12">
        <f t="shared" si="788"/>
        <v>0</v>
      </c>
      <c r="BZ42" s="3">
        <f t="shared" ref="BZ42" si="863">IF(BY42=0,0, BY42*$E42)</f>
        <v>0</v>
      </c>
      <c r="CA42" s="12">
        <f t="shared" si="788"/>
        <v>0</v>
      </c>
      <c r="CB42" s="3">
        <f t="shared" ref="CB42" si="864">IF(CA42=0,0, CA42*$E42)</f>
        <v>0</v>
      </c>
      <c r="CC42" s="12">
        <f t="shared" si="788"/>
        <v>0</v>
      </c>
      <c r="CD42" s="3">
        <f t="shared" ref="CD42" si="865">IF(CC42=0,0, CC42*$E42)</f>
        <v>0</v>
      </c>
      <c r="CE42" s="12">
        <f t="shared" si="788"/>
        <v>0</v>
      </c>
      <c r="CF42" s="3">
        <f t="shared" ref="CF42" si="866">IF(CE42=0,0, CE42*$E42)</f>
        <v>0</v>
      </c>
      <c r="CG42" s="12">
        <f t="shared" si="788"/>
        <v>0</v>
      </c>
      <c r="CH42" s="3">
        <f t="shared" ref="CH42" si="867">IF(CG42=0,0, CG42*$E42)</f>
        <v>0</v>
      </c>
      <c r="CI42" s="12">
        <f t="shared" si="788"/>
        <v>0</v>
      </c>
      <c r="CJ42" s="3">
        <f t="shared" ref="CJ42" si="868">IF(CI42=0,0, CI42*$E42)</f>
        <v>0</v>
      </c>
      <c r="CK42" s="12">
        <f t="shared" si="788"/>
        <v>0</v>
      </c>
      <c r="CL42" s="3">
        <f t="shared" ref="CL42" si="869">IF(CK42=0,0, CK42*$E42)</f>
        <v>0</v>
      </c>
      <c r="CM42" s="12">
        <f t="shared" si="788"/>
        <v>0</v>
      </c>
      <c r="CN42" s="3">
        <f t="shared" ref="CN42" si="870">IF(CM42=0,0, CM42*$E42)</f>
        <v>0</v>
      </c>
      <c r="CO42" s="12">
        <f t="shared" si="788"/>
        <v>0</v>
      </c>
      <c r="CP42" s="3">
        <f t="shared" ref="CP42" si="871">IF(CO42=0,0, CO42*$E42)</f>
        <v>0</v>
      </c>
      <c r="CQ42" s="12">
        <f t="shared" si="788"/>
        <v>0</v>
      </c>
      <c r="CR42" s="3">
        <f t="shared" ref="CR42" si="872">IF(CQ42=0,0, CQ42*$E42)</f>
        <v>0</v>
      </c>
      <c r="CS42" s="12">
        <f t="shared" si="788"/>
        <v>0</v>
      </c>
      <c r="CT42" s="3">
        <f t="shared" ref="CT42" si="873">IF(CS42=0,0, CS42*$E42)</f>
        <v>0</v>
      </c>
      <c r="CU42" s="12">
        <f t="shared" si="703"/>
        <v>0</v>
      </c>
      <c r="CV42" s="3">
        <f t="shared" ref="CV42" si="874">IF(CU42=0,0, CU42*$E42)</f>
        <v>0</v>
      </c>
      <c r="CW42" s="12">
        <f t="shared" si="703"/>
        <v>0</v>
      </c>
      <c r="CX42" s="3">
        <f t="shared" ref="CX42" si="875">IF(CW42=0,0, CW42*$E42)</f>
        <v>0</v>
      </c>
      <c r="CY42" s="12">
        <f t="shared" si="703"/>
        <v>0</v>
      </c>
      <c r="CZ42" s="3">
        <f t="shared" ref="CZ42" si="876">IF(CY42=0,0, CY42*$E42)</f>
        <v>0</v>
      </c>
      <c r="DA42" s="12">
        <f t="shared" si="703"/>
        <v>0</v>
      </c>
      <c r="DB42" s="3">
        <f t="shared" ref="DB42" si="877">IF(DA42=0,0, DA42*$E42)</f>
        <v>0</v>
      </c>
      <c r="DC42" s="12">
        <f t="shared" si="703"/>
        <v>0</v>
      </c>
      <c r="DD42" s="3">
        <f t="shared" ref="DD42" si="878">IF(DC42=0,0, DC42*$E42)</f>
        <v>0</v>
      </c>
      <c r="DE42" s="12">
        <f t="shared" si="703"/>
        <v>0</v>
      </c>
      <c r="DF42" s="3">
        <f t="shared" ref="DF42" si="879">IF(DE42=0,0, DE42*$E42)</f>
        <v>0</v>
      </c>
      <c r="DG42" s="12">
        <f t="shared" si="703"/>
        <v>0</v>
      </c>
      <c r="DH42" s="3">
        <f t="shared" ref="DH42" si="880">IF(DG42=0,0, DG42*$E42)</f>
        <v>0</v>
      </c>
      <c r="DI42" s="12">
        <f t="shared" si="703"/>
        <v>0</v>
      </c>
      <c r="DJ42" s="3">
        <f t="shared" ref="DJ42" si="881">IF(DI42=0,0, DI42*$E42)</f>
        <v>0</v>
      </c>
      <c r="DK42" s="12">
        <f t="shared" si="703"/>
        <v>0</v>
      </c>
      <c r="DL42" s="3">
        <f t="shared" ref="DL42" si="882">IF(DK42=0,0, DK42*$E42)</f>
        <v>0</v>
      </c>
      <c r="DM42" s="12">
        <f t="shared" si="703"/>
        <v>0</v>
      </c>
      <c r="DN42" s="3">
        <f t="shared" ref="DN42" si="883">IF(DM42=0,0, DM42*$E42)</f>
        <v>0</v>
      </c>
      <c r="DO42" s="12">
        <f t="shared" si="703"/>
        <v>0</v>
      </c>
      <c r="DP42" s="3">
        <f t="shared" ref="DP42" si="884">IF(DO42=0,0, DO42*$E42)</f>
        <v>0</v>
      </c>
      <c r="DQ42" s="12">
        <f t="shared" si="703"/>
        <v>0</v>
      </c>
      <c r="DR42" s="3">
        <f t="shared" ref="DR42" si="885">IF(DQ42=0,0, DQ42*$E42)</f>
        <v>0</v>
      </c>
      <c r="DS42" s="12">
        <f t="shared" si="703"/>
        <v>0</v>
      </c>
      <c r="DT42" s="3">
        <f t="shared" ref="DT42" si="886">IF(DS42=0,0, DS42*$E42)</f>
        <v>0</v>
      </c>
      <c r="DU42" s="12">
        <f t="shared" si="703"/>
        <v>0</v>
      </c>
      <c r="DV42" s="22">
        <f t="shared" ref="DV42" si="887">IF(DU42=0,0, DU42*$E42)</f>
        <v>0</v>
      </c>
      <c r="DW42" s="424"/>
    </row>
    <row r="43" spans="1:132">
      <c r="A43" s="202" t="s">
        <v>46</v>
      </c>
      <c r="B43" s="210">
        <f>'PREMISSAS DESPESAS'!$C$62</f>
        <v>0</v>
      </c>
      <c r="C43" s="210">
        <f>'PREMISSAS DESPESAS'!$H$62</f>
        <v>0</v>
      </c>
      <c r="D43" s="210">
        <v>0</v>
      </c>
      <c r="E43" s="211">
        <f>'PREMISSAS DESPESAS'!$C$64</f>
        <v>0</v>
      </c>
      <c r="F43" s="201">
        <f t="shared" si="179"/>
        <v>0</v>
      </c>
      <c r="G43" s="21">
        <f t="shared" si="663"/>
        <v>0</v>
      </c>
      <c r="H43" s="3">
        <f t="shared" si="287"/>
        <v>0</v>
      </c>
      <c r="I43" s="12">
        <v>0</v>
      </c>
      <c r="J43" s="3">
        <f t="shared" si="287"/>
        <v>0</v>
      </c>
      <c r="K43" s="12">
        <v>0</v>
      </c>
      <c r="L43" s="3">
        <f t="shared" si="287"/>
        <v>0</v>
      </c>
      <c r="M43" s="21">
        <f t="shared" si="664"/>
        <v>0</v>
      </c>
      <c r="N43" s="3">
        <f t="shared" si="288"/>
        <v>0</v>
      </c>
      <c r="O43" s="12">
        <f t="shared" si="664"/>
        <v>0</v>
      </c>
      <c r="P43" s="3">
        <f t="shared" si="288"/>
        <v>0</v>
      </c>
      <c r="Q43" s="12">
        <f t="shared" si="195"/>
        <v>0</v>
      </c>
      <c r="R43" s="3">
        <f t="shared" ref="R43" si="888">IF(Q43=0,0, Q43*$E43)</f>
        <v>0</v>
      </c>
      <c r="S43" s="12">
        <f t="shared" si="195"/>
        <v>0</v>
      </c>
      <c r="T43" s="3">
        <f t="shared" ref="T43" si="889">IF(S43=0,0, S43*$E43)</f>
        <v>0</v>
      </c>
      <c r="U43" s="12">
        <f t="shared" si="195"/>
        <v>0</v>
      </c>
      <c r="V43" s="3">
        <f t="shared" ref="V43" si="890">IF(U43=0,0, U43*$E43)</f>
        <v>0</v>
      </c>
      <c r="W43" s="12">
        <f t="shared" si="195"/>
        <v>0</v>
      </c>
      <c r="X43" s="3">
        <f t="shared" ref="X43" si="891">IF(W43=0,0, W43*$E43)</f>
        <v>0</v>
      </c>
      <c r="Y43" s="12">
        <f t="shared" si="195"/>
        <v>0</v>
      </c>
      <c r="Z43" s="3">
        <f t="shared" ref="Z43" si="892">IF(Y43=0,0, Y43*$E43)</f>
        <v>0</v>
      </c>
      <c r="AA43" s="12">
        <f t="shared" si="195"/>
        <v>0</v>
      </c>
      <c r="AB43" s="3">
        <f t="shared" ref="AB43" si="893">IF(AA43=0,0, AA43*$E43)</f>
        <v>0</v>
      </c>
      <c r="AC43" s="12">
        <f t="shared" si="195"/>
        <v>0</v>
      </c>
      <c r="AD43" s="22">
        <f t="shared" ref="AD43" si="894">IF(AC43=0,0, AC43*$E43)</f>
        <v>0</v>
      </c>
      <c r="AE43" s="21">
        <f t="shared" si="296"/>
        <v>0</v>
      </c>
      <c r="AF43" s="3">
        <f t="shared" si="297"/>
        <v>0</v>
      </c>
      <c r="AG43" s="12">
        <f t="shared" si="296"/>
        <v>0</v>
      </c>
      <c r="AH43" s="3">
        <f t="shared" si="297"/>
        <v>0</v>
      </c>
      <c r="AI43" s="12">
        <f t="shared" si="788"/>
        <v>0</v>
      </c>
      <c r="AJ43" s="3">
        <f t="shared" ref="AJ43" si="895">IF(AI43=0,0, AI43*$E43)</f>
        <v>0</v>
      </c>
      <c r="AK43" s="12">
        <f t="shared" si="788"/>
        <v>0</v>
      </c>
      <c r="AL43" s="3">
        <f t="shared" ref="AL43" si="896">IF(AK43=0,0, AK43*$E43)</f>
        <v>0</v>
      </c>
      <c r="AM43" s="12">
        <f t="shared" si="788"/>
        <v>0</v>
      </c>
      <c r="AN43" s="3">
        <f t="shared" ref="AN43" si="897">IF(AM43=0,0, AM43*$E43)</f>
        <v>0</v>
      </c>
      <c r="AO43" s="12">
        <f t="shared" si="788"/>
        <v>0</v>
      </c>
      <c r="AP43" s="3">
        <f t="shared" ref="AP43" si="898">IF(AO43=0,0, AO43*$E43)</f>
        <v>0</v>
      </c>
      <c r="AQ43" s="12">
        <f t="shared" si="788"/>
        <v>0</v>
      </c>
      <c r="AR43" s="3">
        <f t="shared" ref="AR43" si="899">IF(AQ43=0,0, AQ43*$E43)</f>
        <v>0</v>
      </c>
      <c r="AS43" s="12">
        <f t="shared" si="788"/>
        <v>0</v>
      </c>
      <c r="AT43" s="3">
        <f t="shared" ref="AT43" si="900">IF(AS43=0,0, AS43*$E43)</f>
        <v>0</v>
      </c>
      <c r="AU43" s="12">
        <f t="shared" si="788"/>
        <v>0</v>
      </c>
      <c r="AV43" s="3">
        <f t="shared" ref="AV43" si="901">IF(AU43=0,0, AU43*$E43)</f>
        <v>0</v>
      </c>
      <c r="AW43" s="12">
        <f t="shared" si="788"/>
        <v>0</v>
      </c>
      <c r="AX43" s="3">
        <f t="shared" ref="AX43" si="902">IF(AW43=0,0, AW43*$E43)</f>
        <v>0</v>
      </c>
      <c r="AY43" s="12">
        <f t="shared" si="788"/>
        <v>0</v>
      </c>
      <c r="AZ43" s="3">
        <f t="shared" ref="AZ43" si="903">IF(AY43=0,0, AY43*$E43)</f>
        <v>0</v>
      </c>
      <c r="BA43" s="12">
        <f t="shared" si="788"/>
        <v>0</v>
      </c>
      <c r="BB43" s="3">
        <f t="shared" ref="BB43" si="904">IF(BA43=0,0, BA43*$E43)</f>
        <v>0</v>
      </c>
      <c r="BC43" s="12">
        <f t="shared" si="788"/>
        <v>0</v>
      </c>
      <c r="BD43" s="3">
        <f t="shared" ref="BD43" si="905">IF(BC43=0,0, BC43*$E43)</f>
        <v>0</v>
      </c>
      <c r="BE43" s="12">
        <f t="shared" si="788"/>
        <v>0</v>
      </c>
      <c r="BF43" s="3">
        <f t="shared" ref="BF43" si="906">IF(BE43=0,0, BE43*$E43)</f>
        <v>0</v>
      </c>
      <c r="BG43" s="12">
        <f t="shared" si="788"/>
        <v>0</v>
      </c>
      <c r="BH43" s="3">
        <f t="shared" ref="BH43" si="907">IF(BG43=0,0, BG43*$E43)</f>
        <v>0</v>
      </c>
      <c r="BI43" s="12">
        <f t="shared" si="788"/>
        <v>0</v>
      </c>
      <c r="BJ43" s="3">
        <f t="shared" ref="BJ43" si="908">IF(BI43=0,0, BI43*$E43)</f>
        <v>0</v>
      </c>
      <c r="BK43" s="12">
        <f t="shared" si="788"/>
        <v>0</v>
      </c>
      <c r="BL43" s="3">
        <f t="shared" ref="BL43" si="909">IF(BK43=0,0, BK43*$E43)</f>
        <v>0</v>
      </c>
      <c r="BM43" s="12">
        <f t="shared" si="788"/>
        <v>0</v>
      </c>
      <c r="BN43" s="3">
        <f t="shared" ref="BN43" si="910">IF(BM43=0,0, BM43*$E43)</f>
        <v>0</v>
      </c>
      <c r="BO43" s="12">
        <f t="shared" si="788"/>
        <v>0</v>
      </c>
      <c r="BP43" s="3">
        <f t="shared" ref="BP43" si="911">IF(BO43=0,0, BO43*$E43)</f>
        <v>0</v>
      </c>
      <c r="BQ43" s="12">
        <f t="shared" si="788"/>
        <v>0</v>
      </c>
      <c r="BR43" s="3">
        <f t="shared" ref="BR43" si="912">IF(BQ43=0,0, BQ43*$E43)</f>
        <v>0</v>
      </c>
      <c r="BS43" s="12">
        <f t="shared" si="788"/>
        <v>0</v>
      </c>
      <c r="BT43" s="3">
        <f t="shared" ref="BT43" si="913">IF(BS43=0,0, BS43*$E43)</f>
        <v>0</v>
      </c>
      <c r="BU43" s="12">
        <f t="shared" si="788"/>
        <v>0</v>
      </c>
      <c r="BV43" s="3">
        <f t="shared" ref="BV43" si="914">IF(BU43=0,0, BU43*$E43)</f>
        <v>0</v>
      </c>
      <c r="BW43" s="12">
        <f t="shared" si="788"/>
        <v>0</v>
      </c>
      <c r="BX43" s="3">
        <f t="shared" ref="BX43" si="915">IF(BW43=0,0, BW43*$E43)</f>
        <v>0</v>
      </c>
      <c r="BY43" s="12">
        <f t="shared" si="788"/>
        <v>0</v>
      </c>
      <c r="BZ43" s="3">
        <f t="shared" ref="BZ43" si="916">IF(BY43=0,0, BY43*$E43)</f>
        <v>0</v>
      </c>
      <c r="CA43" s="12">
        <f t="shared" si="788"/>
        <v>0</v>
      </c>
      <c r="CB43" s="3">
        <f t="shared" ref="CB43" si="917">IF(CA43=0,0, CA43*$E43)</f>
        <v>0</v>
      </c>
      <c r="CC43" s="12">
        <f t="shared" si="788"/>
        <v>0</v>
      </c>
      <c r="CD43" s="3">
        <f t="shared" ref="CD43" si="918">IF(CC43=0,0, CC43*$E43)</f>
        <v>0</v>
      </c>
      <c r="CE43" s="12">
        <f t="shared" si="788"/>
        <v>0</v>
      </c>
      <c r="CF43" s="3">
        <f t="shared" ref="CF43" si="919">IF(CE43=0,0, CE43*$E43)</f>
        <v>0</v>
      </c>
      <c r="CG43" s="12">
        <f t="shared" si="788"/>
        <v>0</v>
      </c>
      <c r="CH43" s="3">
        <f t="shared" ref="CH43" si="920">IF(CG43=0,0, CG43*$E43)</f>
        <v>0</v>
      </c>
      <c r="CI43" s="12">
        <f t="shared" si="788"/>
        <v>0</v>
      </c>
      <c r="CJ43" s="3">
        <f t="shared" ref="CJ43" si="921">IF(CI43=0,0, CI43*$E43)</f>
        <v>0</v>
      </c>
      <c r="CK43" s="12">
        <f t="shared" si="788"/>
        <v>0</v>
      </c>
      <c r="CL43" s="3">
        <f t="shared" ref="CL43" si="922">IF(CK43=0,0, CK43*$E43)</f>
        <v>0</v>
      </c>
      <c r="CM43" s="12">
        <f t="shared" si="788"/>
        <v>0</v>
      </c>
      <c r="CN43" s="3">
        <f t="shared" ref="CN43" si="923">IF(CM43=0,0, CM43*$E43)</f>
        <v>0</v>
      </c>
      <c r="CO43" s="12">
        <f t="shared" si="788"/>
        <v>0</v>
      </c>
      <c r="CP43" s="3">
        <f t="shared" ref="CP43" si="924">IF(CO43=0,0, CO43*$E43)</f>
        <v>0</v>
      </c>
      <c r="CQ43" s="12">
        <f t="shared" si="788"/>
        <v>0</v>
      </c>
      <c r="CR43" s="3">
        <f t="shared" ref="CR43" si="925">IF(CQ43=0,0, CQ43*$E43)</f>
        <v>0</v>
      </c>
      <c r="CS43" s="12">
        <f t="shared" si="788"/>
        <v>0</v>
      </c>
      <c r="CT43" s="3">
        <f t="shared" ref="CT43" si="926">IF(CS43=0,0, CS43*$E43)</f>
        <v>0</v>
      </c>
      <c r="CU43" s="12">
        <f t="shared" si="703"/>
        <v>0</v>
      </c>
      <c r="CV43" s="3">
        <f t="shared" ref="CV43" si="927">IF(CU43=0,0, CU43*$E43)</f>
        <v>0</v>
      </c>
      <c r="CW43" s="12">
        <f t="shared" si="703"/>
        <v>0</v>
      </c>
      <c r="CX43" s="3">
        <f t="shared" ref="CX43" si="928">IF(CW43=0,0, CW43*$E43)</f>
        <v>0</v>
      </c>
      <c r="CY43" s="12">
        <f t="shared" si="703"/>
        <v>0</v>
      </c>
      <c r="CZ43" s="3">
        <f t="shared" ref="CZ43" si="929">IF(CY43=0,0, CY43*$E43)</f>
        <v>0</v>
      </c>
      <c r="DA43" s="12">
        <f t="shared" si="703"/>
        <v>0</v>
      </c>
      <c r="DB43" s="3">
        <f t="shared" ref="DB43" si="930">IF(DA43=0,0, DA43*$E43)</f>
        <v>0</v>
      </c>
      <c r="DC43" s="12">
        <f t="shared" si="703"/>
        <v>0</v>
      </c>
      <c r="DD43" s="3">
        <f t="shared" ref="DD43" si="931">IF(DC43=0,0, DC43*$E43)</f>
        <v>0</v>
      </c>
      <c r="DE43" s="12">
        <f t="shared" si="703"/>
        <v>0</v>
      </c>
      <c r="DF43" s="3">
        <f t="shared" ref="DF43" si="932">IF(DE43=0,0, DE43*$E43)</f>
        <v>0</v>
      </c>
      <c r="DG43" s="12">
        <f t="shared" si="703"/>
        <v>0</v>
      </c>
      <c r="DH43" s="3">
        <f t="shared" ref="DH43" si="933">IF(DG43=0,0, DG43*$E43)</f>
        <v>0</v>
      </c>
      <c r="DI43" s="12">
        <f t="shared" si="703"/>
        <v>0</v>
      </c>
      <c r="DJ43" s="3">
        <f t="shared" ref="DJ43" si="934">IF(DI43=0,0, DI43*$E43)</f>
        <v>0</v>
      </c>
      <c r="DK43" s="12">
        <f t="shared" si="703"/>
        <v>0</v>
      </c>
      <c r="DL43" s="3">
        <f t="shared" ref="DL43" si="935">IF(DK43=0,0, DK43*$E43)</f>
        <v>0</v>
      </c>
      <c r="DM43" s="12">
        <f t="shared" si="703"/>
        <v>0</v>
      </c>
      <c r="DN43" s="3">
        <f t="shared" ref="DN43" si="936">IF(DM43=0,0, DM43*$E43)</f>
        <v>0</v>
      </c>
      <c r="DO43" s="12">
        <f t="shared" si="703"/>
        <v>0</v>
      </c>
      <c r="DP43" s="3">
        <f t="shared" ref="DP43" si="937">IF(DO43=0,0, DO43*$E43)</f>
        <v>0</v>
      </c>
      <c r="DQ43" s="12">
        <f t="shared" si="703"/>
        <v>0</v>
      </c>
      <c r="DR43" s="3">
        <f t="shared" ref="DR43" si="938">IF(DQ43=0,0, DQ43*$E43)</f>
        <v>0</v>
      </c>
      <c r="DS43" s="12">
        <f t="shared" si="703"/>
        <v>0</v>
      </c>
      <c r="DT43" s="3">
        <f t="shared" ref="DT43" si="939">IF(DS43=0,0, DS43*$E43)</f>
        <v>0</v>
      </c>
      <c r="DU43" s="12">
        <f t="shared" si="703"/>
        <v>0</v>
      </c>
      <c r="DV43" s="22">
        <f t="shared" ref="DV43" si="940">IF(DU43=0,0, DU43*$E43)</f>
        <v>0</v>
      </c>
      <c r="DW43" s="424"/>
    </row>
    <row r="44" spans="1:132">
      <c r="A44" s="202" t="s">
        <v>52</v>
      </c>
      <c r="B44" s="210">
        <v>0</v>
      </c>
      <c r="C44" s="210">
        <v>0</v>
      </c>
      <c r="D44" s="210">
        <v>0</v>
      </c>
      <c r="E44" s="211">
        <f>'PREMISSAS DESPESAS'!$C$66</f>
        <v>0</v>
      </c>
      <c r="F44" s="201">
        <f t="shared" si="179"/>
        <v>0</v>
      </c>
      <c r="G44" s="21">
        <f t="shared" si="663"/>
        <v>0</v>
      </c>
      <c r="H44" s="3">
        <f>IF(G44=0,0,G44*$E44)</f>
        <v>0</v>
      </c>
      <c r="I44" s="12">
        <v>0</v>
      </c>
      <c r="J44" s="3">
        <f t="shared" si="287"/>
        <v>0</v>
      </c>
      <c r="K44" s="12">
        <v>0</v>
      </c>
      <c r="L44" s="3">
        <f t="shared" si="287"/>
        <v>0</v>
      </c>
      <c r="M44" s="21">
        <f t="shared" si="664"/>
        <v>0</v>
      </c>
      <c r="N44" s="3">
        <f t="shared" si="288"/>
        <v>0</v>
      </c>
      <c r="O44" s="12">
        <f t="shared" si="664"/>
        <v>0</v>
      </c>
      <c r="P44" s="3">
        <f t="shared" si="288"/>
        <v>0</v>
      </c>
      <c r="Q44" s="12">
        <f t="shared" si="195"/>
        <v>0</v>
      </c>
      <c r="R44" s="3">
        <f t="shared" ref="R44" si="941">IF(Q44=0,0, Q44*$E44)</f>
        <v>0</v>
      </c>
      <c r="S44" s="12">
        <f t="shared" si="195"/>
        <v>0</v>
      </c>
      <c r="T44" s="3">
        <f t="shared" ref="T44" si="942">IF(S44=0,0, S44*$E44)</f>
        <v>0</v>
      </c>
      <c r="U44" s="12">
        <f t="shared" si="195"/>
        <v>0</v>
      </c>
      <c r="V44" s="3">
        <f t="shared" ref="V44" si="943">IF(U44=0,0, U44*$E44)</f>
        <v>0</v>
      </c>
      <c r="W44" s="12">
        <f t="shared" si="195"/>
        <v>0</v>
      </c>
      <c r="X44" s="3">
        <f t="shared" ref="X44" si="944">IF(W44=0,0, W44*$E44)</f>
        <v>0</v>
      </c>
      <c r="Y44" s="12">
        <f t="shared" si="195"/>
        <v>0</v>
      </c>
      <c r="Z44" s="3">
        <f t="shared" ref="Z44" si="945">IF(Y44=0,0, Y44*$E44)</f>
        <v>0</v>
      </c>
      <c r="AA44" s="12">
        <f t="shared" si="195"/>
        <v>0</v>
      </c>
      <c r="AB44" s="3">
        <f t="shared" ref="AB44" si="946">IF(AA44=0,0, AA44*$E44)</f>
        <v>0</v>
      </c>
      <c r="AC44" s="12">
        <f t="shared" si="195"/>
        <v>0</v>
      </c>
      <c r="AD44" s="22">
        <f t="shared" ref="AD44" si="947">IF(AC44=0,0, AC44*$E44)</f>
        <v>0</v>
      </c>
      <c r="AE44" s="21">
        <f t="shared" si="296"/>
        <v>0</v>
      </c>
      <c r="AF44" s="3">
        <f t="shared" si="297"/>
        <v>0</v>
      </c>
      <c r="AG44" s="12">
        <f t="shared" si="296"/>
        <v>0</v>
      </c>
      <c r="AH44" s="3">
        <f t="shared" si="297"/>
        <v>0</v>
      </c>
      <c r="AI44" s="12">
        <f t="shared" si="788"/>
        <v>0</v>
      </c>
      <c r="AJ44" s="3">
        <f t="shared" ref="AJ44" si="948">IF(AI44=0,0, AI44*$E44)</f>
        <v>0</v>
      </c>
      <c r="AK44" s="12">
        <f t="shared" si="788"/>
        <v>0</v>
      </c>
      <c r="AL44" s="3">
        <f t="shared" ref="AL44" si="949">IF(AK44=0,0, AK44*$E44)</f>
        <v>0</v>
      </c>
      <c r="AM44" s="12">
        <f t="shared" si="788"/>
        <v>0</v>
      </c>
      <c r="AN44" s="3">
        <f t="shared" ref="AN44" si="950">IF(AM44=0,0, AM44*$E44)</f>
        <v>0</v>
      </c>
      <c r="AO44" s="12">
        <f t="shared" si="788"/>
        <v>0</v>
      </c>
      <c r="AP44" s="3">
        <f t="shared" ref="AP44" si="951">IF(AO44=0,0, AO44*$E44)</f>
        <v>0</v>
      </c>
      <c r="AQ44" s="12">
        <f t="shared" si="788"/>
        <v>0</v>
      </c>
      <c r="AR44" s="3">
        <f t="shared" ref="AR44" si="952">IF(AQ44=0,0, AQ44*$E44)</f>
        <v>0</v>
      </c>
      <c r="AS44" s="12">
        <f t="shared" si="788"/>
        <v>0</v>
      </c>
      <c r="AT44" s="3">
        <f t="shared" ref="AT44" si="953">IF(AS44=0,0, AS44*$E44)</f>
        <v>0</v>
      </c>
      <c r="AU44" s="12">
        <f t="shared" si="788"/>
        <v>0</v>
      </c>
      <c r="AV44" s="3">
        <f t="shared" ref="AV44" si="954">IF(AU44=0,0, AU44*$E44)</f>
        <v>0</v>
      </c>
      <c r="AW44" s="12">
        <f t="shared" si="788"/>
        <v>0</v>
      </c>
      <c r="AX44" s="3">
        <f t="shared" ref="AX44" si="955">IF(AW44=0,0, AW44*$E44)</f>
        <v>0</v>
      </c>
      <c r="AY44" s="12">
        <f t="shared" si="788"/>
        <v>0</v>
      </c>
      <c r="AZ44" s="3">
        <f t="shared" ref="AZ44" si="956">IF(AY44=0,0, AY44*$E44)</f>
        <v>0</v>
      </c>
      <c r="BA44" s="12">
        <f t="shared" si="788"/>
        <v>0</v>
      </c>
      <c r="BB44" s="3">
        <f t="shared" ref="BB44" si="957">IF(BA44=0,0, BA44*$E44)</f>
        <v>0</v>
      </c>
      <c r="BC44" s="12">
        <f t="shared" si="788"/>
        <v>0</v>
      </c>
      <c r="BD44" s="3">
        <f t="shared" ref="BD44" si="958">IF(BC44=0,0, BC44*$E44)</f>
        <v>0</v>
      </c>
      <c r="BE44" s="12">
        <f t="shared" si="788"/>
        <v>0</v>
      </c>
      <c r="BF44" s="3">
        <f t="shared" ref="BF44" si="959">IF(BE44=0,0, BE44*$E44)</f>
        <v>0</v>
      </c>
      <c r="BG44" s="12">
        <f t="shared" si="788"/>
        <v>0</v>
      </c>
      <c r="BH44" s="3">
        <f t="shared" ref="BH44" si="960">IF(BG44=0,0, BG44*$E44)</f>
        <v>0</v>
      </c>
      <c r="BI44" s="12">
        <f t="shared" si="788"/>
        <v>0</v>
      </c>
      <c r="BJ44" s="3">
        <f t="shared" ref="BJ44" si="961">IF(BI44=0,0, BI44*$E44)</f>
        <v>0</v>
      </c>
      <c r="BK44" s="12">
        <f t="shared" si="788"/>
        <v>0</v>
      </c>
      <c r="BL44" s="3">
        <f t="shared" ref="BL44" si="962">IF(BK44=0,0, BK44*$E44)</f>
        <v>0</v>
      </c>
      <c r="BM44" s="12">
        <f t="shared" si="788"/>
        <v>0</v>
      </c>
      <c r="BN44" s="3">
        <f t="shared" ref="BN44" si="963">IF(BM44=0,0, BM44*$E44)</f>
        <v>0</v>
      </c>
      <c r="BO44" s="12">
        <f t="shared" si="788"/>
        <v>0</v>
      </c>
      <c r="BP44" s="3">
        <f t="shared" ref="BP44" si="964">IF(BO44=0,0, BO44*$E44)</f>
        <v>0</v>
      </c>
      <c r="BQ44" s="12">
        <f t="shared" si="788"/>
        <v>0</v>
      </c>
      <c r="BR44" s="3">
        <f t="shared" ref="BR44" si="965">IF(BQ44=0,0, BQ44*$E44)</f>
        <v>0</v>
      </c>
      <c r="BS44" s="12">
        <f t="shared" si="788"/>
        <v>0</v>
      </c>
      <c r="BT44" s="3">
        <f t="shared" ref="BT44" si="966">IF(BS44=0,0, BS44*$E44)</f>
        <v>0</v>
      </c>
      <c r="BU44" s="12">
        <f t="shared" si="788"/>
        <v>0</v>
      </c>
      <c r="BV44" s="3">
        <f t="shared" ref="BV44" si="967">IF(BU44=0,0, BU44*$E44)</f>
        <v>0</v>
      </c>
      <c r="BW44" s="12">
        <f t="shared" si="788"/>
        <v>0</v>
      </c>
      <c r="BX44" s="3">
        <f t="shared" ref="BX44" si="968">IF(BW44=0,0, BW44*$E44)</f>
        <v>0</v>
      </c>
      <c r="BY44" s="12">
        <f t="shared" si="788"/>
        <v>0</v>
      </c>
      <c r="BZ44" s="3">
        <f t="shared" ref="BZ44" si="969">IF(BY44=0,0, BY44*$E44)</f>
        <v>0</v>
      </c>
      <c r="CA44" s="12">
        <f t="shared" si="788"/>
        <v>0</v>
      </c>
      <c r="CB44" s="3">
        <f t="shared" ref="CB44" si="970">IF(CA44=0,0, CA44*$E44)</f>
        <v>0</v>
      </c>
      <c r="CC44" s="12">
        <f t="shared" si="788"/>
        <v>0</v>
      </c>
      <c r="CD44" s="3">
        <f t="shared" ref="CD44" si="971">IF(CC44=0,0, CC44*$E44)</f>
        <v>0</v>
      </c>
      <c r="CE44" s="12">
        <f t="shared" si="788"/>
        <v>0</v>
      </c>
      <c r="CF44" s="3">
        <f t="shared" ref="CF44" si="972">IF(CE44=0,0, CE44*$E44)</f>
        <v>0</v>
      </c>
      <c r="CG44" s="12">
        <f t="shared" si="788"/>
        <v>0</v>
      </c>
      <c r="CH44" s="3">
        <f t="shared" ref="CH44" si="973">IF(CG44=0,0, CG44*$E44)</f>
        <v>0</v>
      </c>
      <c r="CI44" s="12">
        <f t="shared" si="788"/>
        <v>0</v>
      </c>
      <c r="CJ44" s="3">
        <f t="shared" ref="CJ44" si="974">IF(CI44=0,0, CI44*$E44)</f>
        <v>0</v>
      </c>
      <c r="CK44" s="12">
        <f t="shared" si="788"/>
        <v>0</v>
      </c>
      <c r="CL44" s="3">
        <f t="shared" ref="CL44" si="975">IF(CK44=0,0, CK44*$E44)</f>
        <v>0</v>
      </c>
      <c r="CM44" s="12">
        <f t="shared" si="788"/>
        <v>0</v>
      </c>
      <c r="CN44" s="3">
        <f t="shared" ref="CN44" si="976">IF(CM44=0,0, CM44*$E44)</f>
        <v>0</v>
      </c>
      <c r="CO44" s="12">
        <f t="shared" si="788"/>
        <v>0</v>
      </c>
      <c r="CP44" s="3">
        <f t="shared" ref="CP44" si="977">IF(CO44=0,0, CO44*$E44)</f>
        <v>0</v>
      </c>
      <c r="CQ44" s="12">
        <f t="shared" si="788"/>
        <v>0</v>
      </c>
      <c r="CR44" s="3">
        <f t="shared" ref="CR44" si="978">IF(CQ44=0,0, CQ44*$E44)</f>
        <v>0</v>
      </c>
      <c r="CS44" s="12">
        <f t="shared" si="788"/>
        <v>0</v>
      </c>
      <c r="CT44" s="3">
        <f t="shared" ref="CT44" si="979">IF(CS44=0,0, CS44*$E44)</f>
        <v>0</v>
      </c>
      <c r="CU44" s="12">
        <f t="shared" si="703"/>
        <v>0</v>
      </c>
      <c r="CV44" s="3">
        <f t="shared" ref="CV44" si="980">IF(CU44=0,0, CU44*$E44)</f>
        <v>0</v>
      </c>
      <c r="CW44" s="12">
        <f t="shared" si="703"/>
        <v>0</v>
      </c>
      <c r="CX44" s="3">
        <f t="shared" ref="CX44" si="981">IF(CW44=0,0, CW44*$E44)</f>
        <v>0</v>
      </c>
      <c r="CY44" s="12">
        <f t="shared" si="703"/>
        <v>0</v>
      </c>
      <c r="CZ44" s="3">
        <f t="shared" ref="CZ44" si="982">IF(CY44=0,0, CY44*$E44)</f>
        <v>0</v>
      </c>
      <c r="DA44" s="12">
        <f t="shared" si="703"/>
        <v>0</v>
      </c>
      <c r="DB44" s="3">
        <f t="shared" ref="DB44" si="983">IF(DA44=0,0, DA44*$E44)</f>
        <v>0</v>
      </c>
      <c r="DC44" s="12">
        <f t="shared" si="703"/>
        <v>0</v>
      </c>
      <c r="DD44" s="3">
        <f t="shared" ref="DD44" si="984">IF(DC44=0,0, DC44*$E44)</f>
        <v>0</v>
      </c>
      <c r="DE44" s="12">
        <f t="shared" si="703"/>
        <v>0</v>
      </c>
      <c r="DF44" s="3">
        <f t="shared" ref="DF44" si="985">IF(DE44=0,0, DE44*$E44)</f>
        <v>0</v>
      </c>
      <c r="DG44" s="12">
        <f t="shared" si="703"/>
        <v>0</v>
      </c>
      <c r="DH44" s="3">
        <f t="shared" ref="DH44" si="986">IF(DG44=0,0, DG44*$E44)</f>
        <v>0</v>
      </c>
      <c r="DI44" s="12">
        <f t="shared" si="703"/>
        <v>0</v>
      </c>
      <c r="DJ44" s="3">
        <f t="shared" ref="DJ44" si="987">IF(DI44=0,0, DI44*$E44)</f>
        <v>0</v>
      </c>
      <c r="DK44" s="12">
        <f t="shared" si="703"/>
        <v>0</v>
      </c>
      <c r="DL44" s="3">
        <f t="shared" ref="DL44" si="988">IF(DK44=0,0, DK44*$E44)</f>
        <v>0</v>
      </c>
      <c r="DM44" s="12">
        <f t="shared" si="703"/>
        <v>0</v>
      </c>
      <c r="DN44" s="3">
        <f t="shared" ref="DN44" si="989">IF(DM44=0,0, DM44*$E44)</f>
        <v>0</v>
      </c>
      <c r="DO44" s="12">
        <f t="shared" si="703"/>
        <v>0</v>
      </c>
      <c r="DP44" s="3">
        <f t="shared" ref="DP44" si="990">IF(DO44=0,0, DO44*$E44)</f>
        <v>0</v>
      </c>
      <c r="DQ44" s="12">
        <f t="shared" si="703"/>
        <v>0</v>
      </c>
      <c r="DR44" s="3">
        <f t="shared" ref="DR44" si="991">IF(DQ44=0,0, DQ44*$E44)</f>
        <v>0</v>
      </c>
      <c r="DS44" s="12">
        <f t="shared" si="703"/>
        <v>0</v>
      </c>
      <c r="DT44" s="3">
        <f t="shared" ref="DT44" si="992">IF(DS44=0,0, DS44*$E44)</f>
        <v>0</v>
      </c>
      <c r="DU44" s="12">
        <f t="shared" si="703"/>
        <v>0</v>
      </c>
      <c r="DV44" s="22">
        <f t="shared" ref="DV44" si="993">IF(DU44=0,0, DU44*$E44)</f>
        <v>0</v>
      </c>
      <c r="DW44" s="424"/>
    </row>
    <row r="45" spans="1:132">
      <c r="A45" s="202" t="s">
        <v>75</v>
      </c>
      <c r="B45" s="210">
        <v>0</v>
      </c>
      <c r="C45" s="210">
        <v>0</v>
      </c>
      <c r="D45" s="210">
        <v>0</v>
      </c>
      <c r="E45" s="212">
        <f>'PREMISSAS DESPESAS'!$C$71</f>
        <v>0</v>
      </c>
      <c r="F45" s="201">
        <f t="shared" si="179"/>
        <v>0</v>
      </c>
      <c r="G45" s="21">
        <v>0</v>
      </c>
      <c r="H45" s="3">
        <f>G45*$E$45</f>
        <v>0</v>
      </c>
      <c r="I45" s="12">
        <v>0</v>
      </c>
      <c r="J45" s="3">
        <f>I45*E45</f>
        <v>0</v>
      </c>
      <c r="K45" s="12">
        <v>0</v>
      </c>
      <c r="L45" s="3">
        <f>K45*E45</f>
        <v>0</v>
      </c>
      <c r="M45" s="21">
        <f>$C$45</f>
        <v>0</v>
      </c>
      <c r="N45" s="3">
        <f>M45*$E$45</f>
        <v>0</v>
      </c>
      <c r="O45" s="12">
        <f t="shared" ref="O45" si="994">$C$45</f>
        <v>0</v>
      </c>
      <c r="P45" s="3">
        <f t="shared" ref="P45" si="995">O45*$E$45</f>
        <v>0</v>
      </c>
      <c r="Q45" s="12">
        <f t="shared" ref="Q45" si="996">$C$45</f>
        <v>0</v>
      </c>
      <c r="R45" s="3">
        <f t="shared" ref="R45" si="997">Q45*$E$45</f>
        <v>0</v>
      </c>
      <c r="S45" s="12">
        <f t="shared" ref="S45" si="998">$C$45</f>
        <v>0</v>
      </c>
      <c r="T45" s="3">
        <f t="shared" ref="T45" si="999">S45*$E$45</f>
        <v>0</v>
      </c>
      <c r="U45" s="12">
        <f t="shared" ref="U45" si="1000">$C$45</f>
        <v>0</v>
      </c>
      <c r="V45" s="3">
        <f t="shared" ref="V45" si="1001">U45*$E$45</f>
        <v>0</v>
      </c>
      <c r="W45" s="12">
        <f t="shared" ref="W45" si="1002">$C$45</f>
        <v>0</v>
      </c>
      <c r="X45" s="3">
        <f t="shared" ref="X45" si="1003">W45*$E$45</f>
        <v>0</v>
      </c>
      <c r="Y45" s="12">
        <f t="shared" ref="Y45" si="1004">$C$45</f>
        <v>0</v>
      </c>
      <c r="Z45" s="3">
        <f t="shared" ref="Z45" si="1005">Y45*$E$45</f>
        <v>0</v>
      </c>
      <c r="AA45" s="12">
        <f t="shared" ref="AA45" si="1006">$C$45</f>
        <v>0</v>
      </c>
      <c r="AB45" s="3">
        <f t="shared" ref="AB45" si="1007">AA45*$E$45</f>
        <v>0</v>
      </c>
      <c r="AC45" s="12">
        <f t="shared" ref="AC45" si="1008">$C$45</f>
        <v>0</v>
      </c>
      <c r="AD45" s="3">
        <f t="shared" ref="AD45" si="1009">AC45*$E$45</f>
        <v>0</v>
      </c>
      <c r="AE45" s="21">
        <f>$D$45</f>
        <v>0</v>
      </c>
      <c r="AF45" s="3">
        <f>AE45*$E$45</f>
        <v>0</v>
      </c>
      <c r="AG45" s="12">
        <f t="shared" ref="AG45" si="1010">$D$45</f>
        <v>0</v>
      </c>
      <c r="AH45" s="3">
        <f t="shared" ref="AH45" si="1011">AG45*$E$45</f>
        <v>0</v>
      </c>
      <c r="AI45" s="12">
        <f t="shared" ref="AI45" si="1012">$D$45</f>
        <v>0</v>
      </c>
      <c r="AJ45" s="3">
        <f t="shared" ref="AJ45" si="1013">AI45*$E$45</f>
        <v>0</v>
      </c>
      <c r="AK45" s="12">
        <f t="shared" ref="AK45" si="1014">$D$45</f>
        <v>0</v>
      </c>
      <c r="AL45" s="3">
        <f t="shared" ref="AL45" si="1015">AK45*$E$45</f>
        <v>0</v>
      </c>
      <c r="AM45" s="12">
        <f t="shared" ref="AM45" si="1016">$D$45</f>
        <v>0</v>
      </c>
      <c r="AN45" s="3">
        <f t="shared" ref="AN45" si="1017">AM45*$E$45</f>
        <v>0</v>
      </c>
      <c r="AO45" s="12">
        <f t="shared" ref="AO45" si="1018">$D$45</f>
        <v>0</v>
      </c>
      <c r="AP45" s="3">
        <f t="shared" ref="AP45" si="1019">AO45*$E$45</f>
        <v>0</v>
      </c>
      <c r="AQ45" s="12">
        <f t="shared" ref="AQ45" si="1020">$D$45</f>
        <v>0</v>
      </c>
      <c r="AR45" s="3">
        <f t="shared" ref="AR45" si="1021">AQ45*$E$45</f>
        <v>0</v>
      </c>
      <c r="AS45" s="12">
        <f t="shared" ref="AS45" si="1022">$D$45</f>
        <v>0</v>
      </c>
      <c r="AT45" s="3">
        <f t="shared" ref="AT45" si="1023">AS45*$E$45</f>
        <v>0</v>
      </c>
      <c r="AU45" s="12">
        <f t="shared" ref="AU45" si="1024">$D$45</f>
        <v>0</v>
      </c>
      <c r="AV45" s="3">
        <f t="shared" ref="AV45" si="1025">AU45*$E$45</f>
        <v>0</v>
      </c>
      <c r="AW45" s="12">
        <f t="shared" ref="AW45" si="1026">$D$45</f>
        <v>0</v>
      </c>
      <c r="AX45" s="3">
        <f t="shared" ref="AX45" si="1027">AW45*$E$45</f>
        <v>0</v>
      </c>
      <c r="AY45" s="12">
        <f t="shared" ref="AY45" si="1028">$D$45</f>
        <v>0</v>
      </c>
      <c r="AZ45" s="3">
        <f t="shared" ref="AZ45" si="1029">AY45*$E$45</f>
        <v>0</v>
      </c>
      <c r="BA45" s="12">
        <f t="shared" ref="BA45" si="1030">$D$45</f>
        <v>0</v>
      </c>
      <c r="BB45" s="3">
        <f t="shared" ref="BB45" si="1031">BA45*$E$45</f>
        <v>0</v>
      </c>
      <c r="BC45" s="12">
        <f t="shared" ref="BC45" si="1032">$D$45</f>
        <v>0</v>
      </c>
      <c r="BD45" s="3">
        <f t="shared" ref="BD45" si="1033">BC45*$E$45</f>
        <v>0</v>
      </c>
      <c r="BE45" s="12">
        <f t="shared" ref="BE45" si="1034">$D$45</f>
        <v>0</v>
      </c>
      <c r="BF45" s="3">
        <f t="shared" ref="BF45" si="1035">BE45*$E$45</f>
        <v>0</v>
      </c>
      <c r="BG45" s="12">
        <f t="shared" ref="BG45" si="1036">$D$45</f>
        <v>0</v>
      </c>
      <c r="BH45" s="3">
        <f t="shared" ref="BH45" si="1037">BG45*$E$45</f>
        <v>0</v>
      </c>
      <c r="BI45" s="12">
        <f t="shared" ref="BI45" si="1038">$D$45</f>
        <v>0</v>
      </c>
      <c r="BJ45" s="3">
        <f t="shared" ref="BJ45" si="1039">BI45*$E$45</f>
        <v>0</v>
      </c>
      <c r="BK45" s="12">
        <f t="shared" ref="BK45" si="1040">$D$45</f>
        <v>0</v>
      </c>
      <c r="BL45" s="3">
        <f t="shared" ref="BL45" si="1041">BK45*$E$45</f>
        <v>0</v>
      </c>
      <c r="BM45" s="12">
        <f t="shared" ref="BM45" si="1042">$D$45</f>
        <v>0</v>
      </c>
      <c r="BN45" s="3">
        <f t="shared" ref="BN45" si="1043">BM45*$E$45</f>
        <v>0</v>
      </c>
      <c r="BO45" s="12">
        <f t="shared" ref="BO45" si="1044">$D$45</f>
        <v>0</v>
      </c>
      <c r="BP45" s="3">
        <f t="shared" ref="BP45" si="1045">BO45*$E$45</f>
        <v>0</v>
      </c>
      <c r="BQ45" s="12">
        <f t="shared" ref="BQ45" si="1046">$D$45</f>
        <v>0</v>
      </c>
      <c r="BR45" s="3">
        <f t="shared" ref="BR45" si="1047">BQ45*$E$45</f>
        <v>0</v>
      </c>
      <c r="BS45" s="12">
        <f t="shared" ref="BS45" si="1048">$D$45</f>
        <v>0</v>
      </c>
      <c r="BT45" s="3">
        <f t="shared" ref="BT45" si="1049">BS45*$E$45</f>
        <v>0</v>
      </c>
      <c r="BU45" s="12">
        <f t="shared" ref="BU45" si="1050">$D$45</f>
        <v>0</v>
      </c>
      <c r="BV45" s="3">
        <f t="shared" ref="BV45" si="1051">BU45*$E$45</f>
        <v>0</v>
      </c>
      <c r="BW45" s="12">
        <f t="shared" ref="BW45" si="1052">$D$45</f>
        <v>0</v>
      </c>
      <c r="BX45" s="3">
        <f t="shared" ref="BX45" si="1053">BW45*$E$45</f>
        <v>0</v>
      </c>
      <c r="BY45" s="12">
        <f t="shared" ref="BY45" si="1054">$D$45</f>
        <v>0</v>
      </c>
      <c r="BZ45" s="3">
        <f t="shared" ref="BZ45" si="1055">BY45*$E$45</f>
        <v>0</v>
      </c>
      <c r="CA45" s="12">
        <f t="shared" ref="CA45" si="1056">$D$45</f>
        <v>0</v>
      </c>
      <c r="CB45" s="3">
        <f t="shared" ref="CB45" si="1057">CA45*$E$45</f>
        <v>0</v>
      </c>
      <c r="CC45" s="12">
        <f t="shared" ref="CC45" si="1058">$D$45</f>
        <v>0</v>
      </c>
      <c r="CD45" s="3">
        <f t="shared" ref="CD45" si="1059">CC45*$E$45</f>
        <v>0</v>
      </c>
      <c r="CE45" s="12">
        <f t="shared" ref="CE45" si="1060">$D$45</f>
        <v>0</v>
      </c>
      <c r="CF45" s="3">
        <f t="shared" ref="CF45" si="1061">CE45*$E$45</f>
        <v>0</v>
      </c>
      <c r="CG45" s="12">
        <f t="shared" ref="CG45" si="1062">$D$45</f>
        <v>0</v>
      </c>
      <c r="CH45" s="3">
        <f t="shared" ref="CH45" si="1063">CG45*$E$45</f>
        <v>0</v>
      </c>
      <c r="CI45" s="12">
        <f t="shared" ref="CI45" si="1064">$D$45</f>
        <v>0</v>
      </c>
      <c r="CJ45" s="3">
        <f t="shared" ref="CJ45" si="1065">CI45*$E$45</f>
        <v>0</v>
      </c>
      <c r="CK45" s="12">
        <f t="shared" ref="CK45" si="1066">$D$45</f>
        <v>0</v>
      </c>
      <c r="CL45" s="3">
        <f t="shared" ref="CL45" si="1067">CK45*$E$45</f>
        <v>0</v>
      </c>
      <c r="CM45" s="12">
        <f t="shared" ref="CM45" si="1068">$D$45</f>
        <v>0</v>
      </c>
      <c r="CN45" s="3">
        <f t="shared" ref="CN45" si="1069">CM45*$E$45</f>
        <v>0</v>
      </c>
      <c r="CO45" s="12">
        <f t="shared" ref="CO45" si="1070">$D$45</f>
        <v>0</v>
      </c>
      <c r="CP45" s="3">
        <f t="shared" ref="CP45" si="1071">CO45*$E$45</f>
        <v>0</v>
      </c>
      <c r="CQ45" s="12">
        <f t="shared" ref="CQ45" si="1072">$D$45</f>
        <v>0</v>
      </c>
      <c r="CR45" s="3">
        <f t="shared" ref="CR45" si="1073">CQ45*$E$45</f>
        <v>0</v>
      </c>
      <c r="CS45" s="12">
        <f t="shared" ref="CS45" si="1074">$D$45</f>
        <v>0</v>
      </c>
      <c r="CT45" s="3">
        <f t="shared" ref="CT45" si="1075">CS45*$E$45</f>
        <v>0</v>
      </c>
      <c r="CU45" s="12">
        <f t="shared" ref="CU45" si="1076">$D$45</f>
        <v>0</v>
      </c>
      <c r="CV45" s="3">
        <f t="shared" ref="CV45" si="1077">CU45*$E$45</f>
        <v>0</v>
      </c>
      <c r="CW45" s="12">
        <f t="shared" ref="CW45" si="1078">$D$45</f>
        <v>0</v>
      </c>
      <c r="CX45" s="3">
        <f t="shared" ref="CX45" si="1079">CW45*$E$45</f>
        <v>0</v>
      </c>
      <c r="CY45" s="12">
        <f t="shared" ref="CY45" si="1080">$D$45</f>
        <v>0</v>
      </c>
      <c r="CZ45" s="3">
        <f t="shared" ref="CZ45" si="1081">CY45*$E$45</f>
        <v>0</v>
      </c>
      <c r="DA45" s="12">
        <f t="shared" ref="DA45" si="1082">$D$45</f>
        <v>0</v>
      </c>
      <c r="DB45" s="3">
        <f t="shared" ref="DB45" si="1083">DA45*$E$45</f>
        <v>0</v>
      </c>
      <c r="DC45" s="12">
        <f t="shared" ref="DC45" si="1084">$D$45</f>
        <v>0</v>
      </c>
      <c r="DD45" s="3">
        <f t="shared" ref="DD45" si="1085">DC45*$E$45</f>
        <v>0</v>
      </c>
      <c r="DE45" s="12">
        <f t="shared" ref="DE45" si="1086">$D$45</f>
        <v>0</v>
      </c>
      <c r="DF45" s="3">
        <f t="shared" ref="DF45" si="1087">DE45*$E$45</f>
        <v>0</v>
      </c>
      <c r="DG45" s="12">
        <f t="shared" ref="DG45" si="1088">$D$45</f>
        <v>0</v>
      </c>
      <c r="DH45" s="3">
        <f t="shared" ref="DH45" si="1089">DG45*$E$45</f>
        <v>0</v>
      </c>
      <c r="DI45" s="12">
        <f t="shared" ref="DI45" si="1090">$D$45</f>
        <v>0</v>
      </c>
      <c r="DJ45" s="3">
        <f t="shared" ref="DJ45" si="1091">DI45*$E$45</f>
        <v>0</v>
      </c>
      <c r="DK45" s="12">
        <f t="shared" ref="DK45" si="1092">$D$45</f>
        <v>0</v>
      </c>
      <c r="DL45" s="3">
        <f t="shared" ref="DL45" si="1093">DK45*$E$45</f>
        <v>0</v>
      </c>
      <c r="DM45" s="12">
        <f t="shared" ref="DM45" si="1094">$D$45</f>
        <v>0</v>
      </c>
      <c r="DN45" s="3">
        <f t="shared" ref="DN45" si="1095">DM45*$E$45</f>
        <v>0</v>
      </c>
      <c r="DO45" s="12">
        <f t="shared" ref="DO45" si="1096">$D$45</f>
        <v>0</v>
      </c>
      <c r="DP45" s="3">
        <f t="shared" ref="DP45" si="1097">DO45*$E$45</f>
        <v>0</v>
      </c>
      <c r="DQ45" s="12">
        <f t="shared" ref="DQ45" si="1098">$D$45</f>
        <v>0</v>
      </c>
      <c r="DR45" s="3">
        <f t="shared" ref="DR45" si="1099">DQ45*$E$45</f>
        <v>0</v>
      </c>
      <c r="DS45" s="12">
        <f t="shared" ref="DS45" si="1100">$D$45</f>
        <v>0</v>
      </c>
      <c r="DT45" s="3">
        <f t="shared" ref="DT45" si="1101">DS45*$E$45</f>
        <v>0</v>
      </c>
      <c r="DU45" s="12">
        <f t="shared" ref="DU45" si="1102">$D$45</f>
        <v>0</v>
      </c>
      <c r="DV45" s="22">
        <f t="shared" ref="DV45" si="1103">DU45*$E$45</f>
        <v>0</v>
      </c>
      <c r="DW45" s="424"/>
    </row>
    <row r="46" spans="1:132" ht="15.75" thickBot="1">
      <c r="A46" s="203" t="s">
        <v>57</v>
      </c>
      <c r="B46" s="213">
        <v>0</v>
      </c>
      <c r="C46" s="213">
        <f>'PREMISSAS DESPESAS'!$H$74</f>
        <v>0</v>
      </c>
      <c r="D46" s="213">
        <v>0</v>
      </c>
      <c r="E46" s="214">
        <f>'PREMISSAS DESPESAS'!$C$73</f>
        <v>0</v>
      </c>
      <c r="F46" s="204">
        <f t="shared" si="179"/>
        <v>0</v>
      </c>
      <c r="G46" s="23">
        <v>0</v>
      </c>
      <c r="H46" s="24">
        <f>G46*E46</f>
        <v>0</v>
      </c>
      <c r="I46" s="12">
        <v>0</v>
      </c>
      <c r="J46" s="24">
        <f>I46*E46</f>
        <v>0</v>
      </c>
      <c r="K46" s="12">
        <v>0</v>
      </c>
      <c r="L46" s="24">
        <f>K46*E46</f>
        <v>0</v>
      </c>
      <c r="M46" s="21">
        <v>0</v>
      </c>
      <c r="N46" s="24">
        <f>M46*I46</f>
        <v>0</v>
      </c>
      <c r="O46" s="33">
        <v>0</v>
      </c>
      <c r="P46" s="24">
        <f t="shared" ref="P46" si="1104">O46*K46</f>
        <v>0</v>
      </c>
      <c r="Q46" s="33">
        <v>0</v>
      </c>
      <c r="R46" s="24">
        <f t="shared" ref="R46" si="1105">Q46*M46</f>
        <v>0</v>
      </c>
      <c r="S46" s="33">
        <v>0</v>
      </c>
      <c r="T46" s="24">
        <f t="shared" ref="T46" si="1106">S46*O46</f>
        <v>0</v>
      </c>
      <c r="U46" s="33">
        <v>0</v>
      </c>
      <c r="V46" s="24">
        <f t="shared" ref="V46" si="1107">U46*Q46</f>
        <v>0</v>
      </c>
      <c r="W46" s="33">
        <v>0</v>
      </c>
      <c r="X46" s="24">
        <f t="shared" ref="X46" si="1108">W46*S46</f>
        <v>0</v>
      </c>
      <c r="Y46" s="33">
        <v>0</v>
      </c>
      <c r="Z46" s="24">
        <f t="shared" ref="Z46" si="1109">Y46*U46</f>
        <v>0</v>
      </c>
      <c r="AA46" s="33">
        <v>0</v>
      </c>
      <c r="AB46" s="24">
        <f t="shared" ref="AB46" si="1110">AA46*W46</f>
        <v>0</v>
      </c>
      <c r="AC46" s="33">
        <v>0</v>
      </c>
      <c r="AD46" s="24">
        <f t="shared" ref="AD46" si="1111">AC46*Y46</f>
        <v>0</v>
      </c>
      <c r="AE46" s="23">
        <v>0</v>
      </c>
      <c r="AF46" s="24">
        <f>AE46*AA46</f>
        <v>0</v>
      </c>
      <c r="AG46" s="33">
        <v>0</v>
      </c>
      <c r="AH46" s="24">
        <f t="shared" ref="AH46" si="1112">AG46*AC46</f>
        <v>0</v>
      </c>
      <c r="AI46" s="33">
        <v>0</v>
      </c>
      <c r="AJ46" s="24">
        <f t="shared" ref="AJ46" si="1113">AI46*AE46</f>
        <v>0</v>
      </c>
      <c r="AK46" s="33">
        <v>0</v>
      </c>
      <c r="AL46" s="24">
        <f t="shared" ref="AL46" si="1114">AK46*AG46</f>
        <v>0</v>
      </c>
      <c r="AM46" s="33">
        <v>0</v>
      </c>
      <c r="AN46" s="24">
        <f t="shared" ref="AN46" si="1115">AM46*AI46</f>
        <v>0</v>
      </c>
      <c r="AO46" s="33">
        <v>0</v>
      </c>
      <c r="AP46" s="24">
        <f t="shared" ref="AP46" si="1116">AO46*AK46</f>
        <v>0</v>
      </c>
      <c r="AQ46" s="33">
        <v>0</v>
      </c>
      <c r="AR46" s="24">
        <f t="shared" ref="AR46" si="1117">AQ46*AM46</f>
        <v>0</v>
      </c>
      <c r="AS46" s="33">
        <v>0</v>
      </c>
      <c r="AT46" s="24">
        <f t="shared" ref="AT46" si="1118">AS46*AO46</f>
        <v>0</v>
      </c>
      <c r="AU46" s="33">
        <v>0</v>
      </c>
      <c r="AV46" s="24">
        <f t="shared" ref="AV46" si="1119">AU46*AQ46</f>
        <v>0</v>
      </c>
      <c r="AW46" s="33">
        <v>0</v>
      </c>
      <c r="AX46" s="24">
        <f t="shared" ref="AX46" si="1120">AW46*AS46</f>
        <v>0</v>
      </c>
      <c r="AY46" s="33">
        <v>0</v>
      </c>
      <c r="AZ46" s="24">
        <f t="shared" ref="AZ46" si="1121">AY46*AU46</f>
        <v>0</v>
      </c>
      <c r="BA46" s="33">
        <v>0</v>
      </c>
      <c r="BB46" s="24">
        <f t="shared" ref="BB46" si="1122">BA46*AW46</f>
        <v>0</v>
      </c>
      <c r="BC46" s="33">
        <v>0</v>
      </c>
      <c r="BD46" s="24">
        <f t="shared" ref="BD46" si="1123">BC46*AY46</f>
        <v>0</v>
      </c>
      <c r="BE46" s="33">
        <v>0</v>
      </c>
      <c r="BF46" s="24">
        <f t="shared" ref="BF46" si="1124">BE46*BA46</f>
        <v>0</v>
      </c>
      <c r="BG46" s="33">
        <v>0</v>
      </c>
      <c r="BH46" s="24">
        <f t="shared" ref="BH46" si="1125">BG46*BC46</f>
        <v>0</v>
      </c>
      <c r="BI46" s="33">
        <v>0</v>
      </c>
      <c r="BJ46" s="24">
        <f t="shared" ref="BJ46" si="1126">BI46*BE46</f>
        <v>0</v>
      </c>
      <c r="BK46" s="33">
        <v>0</v>
      </c>
      <c r="BL46" s="24">
        <f t="shared" ref="BL46" si="1127">BK46*BG46</f>
        <v>0</v>
      </c>
      <c r="BM46" s="33">
        <v>0</v>
      </c>
      <c r="BN46" s="24">
        <f t="shared" ref="BN46" si="1128">BM46*BI46</f>
        <v>0</v>
      </c>
      <c r="BO46" s="33">
        <v>0</v>
      </c>
      <c r="BP46" s="24">
        <f t="shared" ref="BP46" si="1129">BO46*BK46</f>
        <v>0</v>
      </c>
      <c r="BQ46" s="33">
        <v>0</v>
      </c>
      <c r="BR46" s="24">
        <f t="shared" ref="BR46" si="1130">BQ46*BM46</f>
        <v>0</v>
      </c>
      <c r="BS46" s="33">
        <v>0</v>
      </c>
      <c r="BT46" s="24">
        <f t="shared" ref="BT46" si="1131">BS46*BO46</f>
        <v>0</v>
      </c>
      <c r="BU46" s="33">
        <v>0</v>
      </c>
      <c r="BV46" s="24">
        <f t="shared" ref="BV46" si="1132">BU46*BQ46</f>
        <v>0</v>
      </c>
      <c r="BW46" s="33">
        <v>0</v>
      </c>
      <c r="BX46" s="24">
        <f t="shared" ref="BX46" si="1133">BW46*BS46</f>
        <v>0</v>
      </c>
      <c r="BY46" s="33">
        <v>0</v>
      </c>
      <c r="BZ46" s="24">
        <f t="shared" ref="BZ46" si="1134">BY46*BU46</f>
        <v>0</v>
      </c>
      <c r="CA46" s="33">
        <v>0</v>
      </c>
      <c r="CB46" s="24">
        <f t="shared" ref="CB46" si="1135">CA46*BW46</f>
        <v>0</v>
      </c>
      <c r="CC46" s="33">
        <v>0</v>
      </c>
      <c r="CD46" s="24">
        <f t="shared" ref="CD46" si="1136">CC46*BY46</f>
        <v>0</v>
      </c>
      <c r="CE46" s="33">
        <v>0</v>
      </c>
      <c r="CF46" s="24">
        <f t="shared" ref="CF46" si="1137">CE46*CA46</f>
        <v>0</v>
      </c>
      <c r="CG46" s="33">
        <v>0</v>
      </c>
      <c r="CH46" s="24">
        <f t="shared" ref="CH46" si="1138">CG46*CC46</f>
        <v>0</v>
      </c>
      <c r="CI46" s="33">
        <v>0</v>
      </c>
      <c r="CJ46" s="24">
        <f t="shared" ref="CJ46" si="1139">CI46*CE46</f>
        <v>0</v>
      </c>
      <c r="CK46" s="33">
        <v>0</v>
      </c>
      <c r="CL46" s="24">
        <f t="shared" ref="CL46" si="1140">CK46*CG46</f>
        <v>0</v>
      </c>
      <c r="CM46" s="33">
        <v>0</v>
      </c>
      <c r="CN46" s="24">
        <f t="shared" ref="CN46" si="1141">CM46*CI46</f>
        <v>0</v>
      </c>
      <c r="CO46" s="33">
        <v>0</v>
      </c>
      <c r="CP46" s="24">
        <f t="shared" ref="CP46" si="1142">CO46*CK46</f>
        <v>0</v>
      </c>
      <c r="CQ46" s="33">
        <v>0</v>
      </c>
      <c r="CR46" s="24">
        <f t="shared" ref="CR46" si="1143">CQ46*CM46</f>
        <v>0</v>
      </c>
      <c r="CS46" s="33">
        <v>0</v>
      </c>
      <c r="CT46" s="24">
        <f t="shared" ref="CT46" si="1144">CS46*CO46</f>
        <v>0</v>
      </c>
      <c r="CU46" s="33">
        <v>0</v>
      </c>
      <c r="CV46" s="24">
        <f t="shared" ref="CV46" si="1145">CU46*CQ46</f>
        <v>0</v>
      </c>
      <c r="CW46" s="33">
        <v>0</v>
      </c>
      <c r="CX46" s="24">
        <f t="shared" ref="CX46" si="1146">CW46*CS46</f>
        <v>0</v>
      </c>
      <c r="CY46" s="33">
        <v>0</v>
      </c>
      <c r="CZ46" s="24">
        <f t="shared" ref="CZ46" si="1147">CY46*CU46</f>
        <v>0</v>
      </c>
      <c r="DA46" s="33">
        <v>0</v>
      </c>
      <c r="DB46" s="24">
        <f t="shared" ref="DB46" si="1148">DA46*CW46</f>
        <v>0</v>
      </c>
      <c r="DC46" s="33">
        <v>0</v>
      </c>
      <c r="DD46" s="24">
        <f t="shared" ref="DD46" si="1149">DC46*CY46</f>
        <v>0</v>
      </c>
      <c r="DE46" s="33">
        <v>0</v>
      </c>
      <c r="DF46" s="24">
        <f t="shared" ref="DF46" si="1150">DE46*DA46</f>
        <v>0</v>
      </c>
      <c r="DG46" s="33">
        <v>0</v>
      </c>
      <c r="DH46" s="24">
        <f t="shared" ref="DH46" si="1151">DG46*DC46</f>
        <v>0</v>
      </c>
      <c r="DI46" s="33">
        <v>0</v>
      </c>
      <c r="DJ46" s="24">
        <f t="shared" ref="DJ46" si="1152">DI46*DE46</f>
        <v>0</v>
      </c>
      <c r="DK46" s="33">
        <v>0</v>
      </c>
      <c r="DL46" s="24">
        <f t="shared" ref="DL46" si="1153">DK46*DG46</f>
        <v>0</v>
      </c>
      <c r="DM46" s="33">
        <v>0</v>
      </c>
      <c r="DN46" s="24">
        <f t="shared" ref="DN46" si="1154">DM46*DI46</f>
        <v>0</v>
      </c>
      <c r="DO46" s="33">
        <v>0</v>
      </c>
      <c r="DP46" s="24">
        <f t="shared" ref="DP46" si="1155">DO46*DK46</f>
        <v>0</v>
      </c>
      <c r="DQ46" s="33">
        <v>0</v>
      </c>
      <c r="DR46" s="24">
        <f t="shared" ref="DR46" si="1156">DQ46*DM46</f>
        <v>0</v>
      </c>
      <c r="DS46" s="33">
        <v>0</v>
      </c>
      <c r="DT46" s="24">
        <f t="shared" ref="DT46" si="1157">DS46*DO46</f>
        <v>0</v>
      </c>
      <c r="DU46" s="33">
        <v>0</v>
      </c>
      <c r="DV46" s="25">
        <f t="shared" ref="DV46" si="1158">DU46*DQ46</f>
        <v>0</v>
      </c>
      <c r="DW46" s="424"/>
    </row>
    <row r="47" spans="1:132" ht="15.75" thickBot="1">
      <c r="A47" s="30"/>
      <c r="B47" s="256"/>
      <c r="C47" s="208"/>
      <c r="D47" s="207"/>
      <c r="E47" s="205" t="s">
        <v>48</v>
      </c>
      <c r="F47" s="206" t="e">
        <f>SUM(F29:F46)</f>
        <v>#DIV/0!</v>
      </c>
      <c r="G47" s="40"/>
      <c r="H47" s="41" t="e">
        <f>SUM(H29:H46)</f>
        <v>#DIV/0!</v>
      </c>
      <c r="I47" s="42"/>
      <c r="J47" s="41" t="e">
        <f>SUM(J29:J46)</f>
        <v>#DIV/0!</v>
      </c>
      <c r="K47" s="42"/>
      <c r="L47" s="43" t="e">
        <f>SUM(L29:L46)</f>
        <v>#DIV/0!</v>
      </c>
      <c r="M47" s="40"/>
      <c r="N47" s="41" t="e">
        <f>SUM(N29:N46)</f>
        <v>#DIV/0!</v>
      </c>
      <c r="O47" s="42"/>
      <c r="P47" s="41" t="e">
        <f>SUM(P29:P46)</f>
        <v>#DIV/0!</v>
      </c>
      <c r="Q47" s="42"/>
      <c r="R47" s="41" t="e">
        <f>SUM(R29:R46)</f>
        <v>#DIV/0!</v>
      </c>
      <c r="S47" s="42"/>
      <c r="T47" s="41" t="e">
        <f>SUM(T29:T46)</f>
        <v>#DIV/0!</v>
      </c>
      <c r="U47" s="42"/>
      <c r="V47" s="41" t="e">
        <f>SUM(V29:V46)</f>
        <v>#DIV/0!</v>
      </c>
      <c r="W47" s="42"/>
      <c r="X47" s="41" t="e">
        <f>SUM(X29:X46)</f>
        <v>#DIV/0!</v>
      </c>
      <c r="Y47" s="42"/>
      <c r="Z47" s="41" t="e">
        <f>SUM(Z29:Z46)</f>
        <v>#DIV/0!</v>
      </c>
      <c r="AA47" s="42"/>
      <c r="AB47" s="41" t="e">
        <f>SUM(AB29:AB46)</f>
        <v>#DIV/0!</v>
      </c>
      <c r="AC47" s="42"/>
      <c r="AD47" s="43" t="e">
        <f>SUM(AD29:AD46)</f>
        <v>#DIV/0!</v>
      </c>
      <c r="AE47" s="40"/>
      <c r="AF47" s="41" t="e">
        <f>SUM(AF29:AF46)</f>
        <v>#DIV/0!</v>
      </c>
      <c r="AG47" s="42"/>
      <c r="AH47" s="41" t="e">
        <f>SUM(AH29:AH46)</f>
        <v>#DIV/0!</v>
      </c>
      <c r="AI47" s="42"/>
      <c r="AJ47" s="41" t="e">
        <f>SUM(AJ29:AJ46)</f>
        <v>#DIV/0!</v>
      </c>
      <c r="AK47" s="42"/>
      <c r="AL47" s="41" t="e">
        <f>SUM(AL29:AL46)</f>
        <v>#DIV/0!</v>
      </c>
      <c r="AM47" s="42"/>
      <c r="AN47" s="41" t="e">
        <f>SUM(AN29:AN46)</f>
        <v>#DIV/0!</v>
      </c>
      <c r="AO47" s="42"/>
      <c r="AP47" s="41" t="e">
        <f>SUM(AP29:AP46)</f>
        <v>#DIV/0!</v>
      </c>
      <c r="AQ47" s="42"/>
      <c r="AR47" s="41" t="e">
        <f>SUM(AR29:AR46)</f>
        <v>#DIV/0!</v>
      </c>
      <c r="AS47" s="42"/>
      <c r="AT47" s="41" t="e">
        <f>SUM(AT29:AT46)</f>
        <v>#DIV/0!</v>
      </c>
      <c r="AU47" s="42"/>
      <c r="AV47" s="41" t="e">
        <f>SUM(AV29:AV46)</f>
        <v>#DIV/0!</v>
      </c>
      <c r="AW47" s="42"/>
      <c r="AX47" s="41" t="e">
        <f>SUM(AX29:AX46)</f>
        <v>#DIV/0!</v>
      </c>
      <c r="AY47" s="42"/>
      <c r="AZ47" s="41" t="e">
        <f>SUM(AZ29:AZ46)</f>
        <v>#DIV/0!</v>
      </c>
      <c r="BA47" s="42"/>
      <c r="BB47" s="41" t="e">
        <f>SUM(BB29:BB46)</f>
        <v>#DIV/0!</v>
      </c>
      <c r="BC47" s="42"/>
      <c r="BD47" s="41" t="e">
        <f>SUM(BD29:BD46)</f>
        <v>#DIV/0!</v>
      </c>
      <c r="BE47" s="42"/>
      <c r="BF47" s="41" t="e">
        <f>SUM(BF29:BF46)</f>
        <v>#DIV/0!</v>
      </c>
      <c r="BG47" s="42"/>
      <c r="BH47" s="41" t="e">
        <f>SUM(BH29:BH46)</f>
        <v>#DIV/0!</v>
      </c>
      <c r="BI47" s="42"/>
      <c r="BJ47" s="41" t="e">
        <f>SUM(BJ29:BJ46)</f>
        <v>#DIV/0!</v>
      </c>
      <c r="BK47" s="42"/>
      <c r="BL47" s="41" t="e">
        <f>SUM(BL29:BL46)</f>
        <v>#DIV/0!</v>
      </c>
      <c r="BM47" s="42"/>
      <c r="BN47" s="41" t="e">
        <f>SUM(BN29:BN46)</f>
        <v>#DIV/0!</v>
      </c>
      <c r="BO47" s="42"/>
      <c r="BP47" s="41" t="e">
        <f>SUM(BP29:BP46)</f>
        <v>#DIV/0!</v>
      </c>
      <c r="BQ47" s="42"/>
      <c r="BR47" s="41" t="e">
        <f>SUM(BR29:BR46)</f>
        <v>#DIV/0!</v>
      </c>
      <c r="BS47" s="42"/>
      <c r="BT47" s="41" t="e">
        <f>SUM(BT29:BT46)</f>
        <v>#DIV/0!</v>
      </c>
      <c r="BU47" s="42"/>
      <c r="BV47" s="41" t="e">
        <f>SUM(BV29:BV46)</f>
        <v>#DIV/0!</v>
      </c>
      <c r="BW47" s="42"/>
      <c r="BX47" s="41" t="e">
        <f>SUM(BX29:BX46)</f>
        <v>#DIV/0!</v>
      </c>
      <c r="BY47" s="42"/>
      <c r="BZ47" s="41" t="e">
        <f>SUM(BZ29:BZ46)</f>
        <v>#DIV/0!</v>
      </c>
      <c r="CA47" s="42"/>
      <c r="CB47" s="41" t="e">
        <f>SUM(CB29:CB46)</f>
        <v>#DIV/0!</v>
      </c>
      <c r="CC47" s="42"/>
      <c r="CD47" s="41" t="e">
        <f>SUM(CD29:CD46)</f>
        <v>#DIV/0!</v>
      </c>
      <c r="CE47" s="42"/>
      <c r="CF47" s="41" t="e">
        <f>SUM(CF29:CF46)</f>
        <v>#DIV/0!</v>
      </c>
      <c r="CG47" s="42"/>
      <c r="CH47" s="41" t="e">
        <f>SUM(CH29:CH46)</f>
        <v>#DIV/0!</v>
      </c>
      <c r="CI47" s="42"/>
      <c r="CJ47" s="41" t="e">
        <f>SUM(CJ29:CJ46)</f>
        <v>#DIV/0!</v>
      </c>
      <c r="CK47" s="42"/>
      <c r="CL47" s="41" t="e">
        <f>SUM(CL29:CL46)</f>
        <v>#DIV/0!</v>
      </c>
      <c r="CM47" s="42"/>
      <c r="CN47" s="41" t="e">
        <f>SUM(CN29:CN46)</f>
        <v>#DIV/0!</v>
      </c>
      <c r="CO47" s="42"/>
      <c r="CP47" s="41" t="e">
        <f>SUM(CP29:CP46)</f>
        <v>#DIV/0!</v>
      </c>
      <c r="CQ47" s="42"/>
      <c r="CR47" s="41" t="e">
        <f>SUM(CR29:CR46)</f>
        <v>#DIV/0!</v>
      </c>
      <c r="CS47" s="42"/>
      <c r="CT47" s="41" t="e">
        <f>SUM(CT29:CT46)</f>
        <v>#DIV/0!</v>
      </c>
      <c r="CU47" s="42"/>
      <c r="CV47" s="41" t="e">
        <f>SUM(CV29:CV46)</f>
        <v>#DIV/0!</v>
      </c>
      <c r="CW47" s="42"/>
      <c r="CX47" s="41" t="e">
        <f>SUM(CX29:CX46)</f>
        <v>#DIV/0!</v>
      </c>
      <c r="CY47" s="42"/>
      <c r="CZ47" s="41" t="e">
        <f>SUM(CZ29:CZ46)</f>
        <v>#DIV/0!</v>
      </c>
      <c r="DA47" s="42"/>
      <c r="DB47" s="41" t="e">
        <f>SUM(DB29:DB46)</f>
        <v>#DIV/0!</v>
      </c>
      <c r="DC47" s="42"/>
      <c r="DD47" s="41" t="e">
        <f>SUM(DD29:DD46)</f>
        <v>#DIV/0!</v>
      </c>
      <c r="DE47" s="42"/>
      <c r="DF47" s="41" t="e">
        <f>SUM(DF29:DF46)</f>
        <v>#DIV/0!</v>
      </c>
      <c r="DG47" s="42"/>
      <c r="DH47" s="41" t="e">
        <f>SUM(DH29:DH46)</f>
        <v>#DIV/0!</v>
      </c>
      <c r="DI47" s="42"/>
      <c r="DJ47" s="41" t="e">
        <f>SUM(DJ29:DJ46)</f>
        <v>#DIV/0!</v>
      </c>
      <c r="DK47" s="42"/>
      <c r="DL47" s="41" t="e">
        <f>SUM(DL29:DL46)</f>
        <v>#DIV/0!</v>
      </c>
      <c r="DM47" s="42"/>
      <c r="DN47" s="41" t="e">
        <f>SUM(DN29:DN46)</f>
        <v>#DIV/0!</v>
      </c>
      <c r="DO47" s="42"/>
      <c r="DP47" s="41" t="e">
        <f>SUM(DP29:DP46)</f>
        <v>#DIV/0!</v>
      </c>
      <c r="DQ47" s="42"/>
      <c r="DR47" s="41" t="e">
        <f>SUM(DR29:DR46)</f>
        <v>#DIV/0!</v>
      </c>
      <c r="DS47" s="42"/>
      <c r="DT47" s="41" t="e">
        <f>SUM(DT29:DT46)</f>
        <v>#DIV/0!</v>
      </c>
      <c r="DU47" s="42"/>
      <c r="DV47" s="43" t="e">
        <f>SUM(DV29:DV46)</f>
        <v>#DIV/0!</v>
      </c>
      <c r="DW47" s="424" t="e">
        <f>SUM(G47:DV47)</f>
        <v>#DIV/0!</v>
      </c>
      <c r="DX47" s="2"/>
      <c r="DY47" s="1"/>
      <c r="DZ47" s="2"/>
      <c r="EA47" s="1"/>
      <c r="EB47" s="2"/>
    </row>
    <row r="48" spans="1:132">
      <c r="A48" s="30"/>
      <c r="B48" s="30"/>
      <c r="C48" s="186"/>
      <c r="D48" s="191"/>
      <c r="E48" s="187"/>
      <c r="F48" s="188"/>
      <c r="G48" s="168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82"/>
      <c r="DU48" s="182"/>
      <c r="DV48" s="182"/>
    </row>
    <row r="49" spans="1:127">
      <c r="A49" s="30"/>
      <c r="B49" s="30"/>
      <c r="C49" s="187"/>
      <c r="D49" s="169"/>
      <c r="E49" s="18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  <c r="DQ49" s="168"/>
      <c r="DR49" s="168"/>
      <c r="DS49" s="168"/>
      <c r="DT49" s="168"/>
      <c r="DU49" s="168"/>
      <c r="DV49" s="168"/>
    </row>
    <row r="50" spans="1:127">
      <c r="C50" s="168"/>
      <c r="D50" s="168"/>
      <c r="E50" s="168"/>
      <c r="F50" s="168"/>
      <c r="G50" s="168"/>
      <c r="H50" s="192"/>
      <c r="I50" s="189"/>
      <c r="J50" s="192"/>
      <c r="K50" s="168"/>
      <c r="L50" s="192"/>
      <c r="M50" s="168"/>
      <c r="N50" s="192"/>
      <c r="O50" s="168"/>
      <c r="P50" s="192"/>
      <c r="Q50" s="168"/>
      <c r="R50" s="192"/>
      <c r="S50" s="168"/>
      <c r="T50" s="192"/>
      <c r="U50" s="168"/>
      <c r="V50" s="192"/>
      <c r="W50" s="168"/>
      <c r="X50" s="192"/>
      <c r="Y50" s="168"/>
      <c r="Z50" s="192"/>
      <c r="AA50" s="168"/>
      <c r="AB50" s="192"/>
      <c r="AC50" s="168"/>
      <c r="AD50" s="192"/>
      <c r="AE50" s="168"/>
      <c r="AF50" s="192"/>
      <c r="AG50" s="168"/>
      <c r="AH50" s="192"/>
      <c r="AI50" s="168"/>
      <c r="AJ50" s="192"/>
      <c r="AK50" s="168"/>
      <c r="AL50" s="192"/>
      <c r="AM50" s="168"/>
      <c r="AN50" s="192"/>
      <c r="AO50" s="168"/>
      <c r="AP50" s="192"/>
      <c r="AQ50" s="168"/>
      <c r="AR50" s="192"/>
      <c r="AS50" s="168"/>
      <c r="AT50" s="192"/>
      <c r="AU50" s="168"/>
      <c r="AV50" s="192"/>
      <c r="AW50" s="168"/>
      <c r="AX50" s="192"/>
      <c r="AY50" s="168"/>
      <c r="AZ50" s="192"/>
      <c r="BA50" s="168"/>
      <c r="BB50" s="192"/>
      <c r="BC50" s="168"/>
      <c r="BD50" s="192"/>
      <c r="BE50" s="168"/>
      <c r="BF50" s="192"/>
      <c r="BG50" s="168"/>
      <c r="BH50" s="192"/>
      <c r="BI50" s="168"/>
      <c r="BJ50" s="192"/>
      <c r="BK50" s="168"/>
      <c r="BL50" s="192"/>
      <c r="BM50" s="168"/>
      <c r="BN50" s="192"/>
      <c r="BO50" s="168"/>
      <c r="BP50" s="192"/>
      <c r="BQ50" s="168"/>
      <c r="BR50" s="192"/>
      <c r="BS50" s="168"/>
      <c r="BT50" s="192"/>
      <c r="BU50" s="168"/>
      <c r="BV50" s="192"/>
      <c r="BW50" s="168"/>
      <c r="BX50" s="192"/>
      <c r="BY50" s="168"/>
      <c r="BZ50" s="192"/>
      <c r="CA50" s="168"/>
      <c r="CB50" s="192"/>
      <c r="CC50" s="168"/>
      <c r="CD50" s="192"/>
      <c r="CE50" s="168"/>
      <c r="CF50" s="192"/>
      <c r="CG50" s="168"/>
      <c r="CH50" s="192"/>
      <c r="CI50" s="168"/>
      <c r="CJ50" s="192"/>
      <c r="CK50" s="168"/>
      <c r="CL50" s="192"/>
      <c r="CM50" s="168"/>
      <c r="CN50" s="192"/>
      <c r="CO50" s="168"/>
      <c r="CP50" s="192"/>
      <c r="CQ50" s="168"/>
      <c r="CR50" s="192"/>
      <c r="CS50" s="168"/>
      <c r="CT50" s="192"/>
      <c r="CU50" s="168"/>
      <c r="CV50" s="192"/>
      <c r="CW50" s="168"/>
      <c r="CX50" s="192"/>
      <c r="CY50" s="168"/>
      <c r="CZ50" s="192"/>
      <c r="DA50" s="168"/>
      <c r="DB50" s="192"/>
      <c r="DC50" s="168"/>
      <c r="DD50" s="192"/>
      <c r="DE50" s="168"/>
      <c r="DF50" s="192"/>
      <c r="DG50" s="168"/>
      <c r="DH50" s="192"/>
      <c r="DI50" s="168"/>
      <c r="DJ50" s="192"/>
      <c r="DK50" s="168"/>
      <c r="DL50" s="192"/>
      <c r="DM50" s="168"/>
      <c r="DN50" s="192"/>
      <c r="DO50" s="168"/>
      <c r="DP50" s="192"/>
      <c r="DQ50" s="168"/>
      <c r="DR50" s="192"/>
      <c r="DS50" s="168"/>
      <c r="DT50" s="192"/>
      <c r="DU50" s="168"/>
      <c r="DV50" s="192"/>
    </row>
    <row r="51" spans="1:127"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  <c r="DQ51" s="168"/>
      <c r="DR51" s="168"/>
      <c r="DS51" s="168"/>
      <c r="DT51" s="168"/>
      <c r="DU51" s="168"/>
      <c r="DV51" s="168"/>
    </row>
    <row r="52" spans="1:127">
      <c r="C52" s="168"/>
      <c r="D52" s="168"/>
      <c r="E52" s="168"/>
      <c r="F52" s="168"/>
      <c r="G52" s="168"/>
      <c r="H52" s="182"/>
      <c r="I52" s="168"/>
      <c r="J52" s="182"/>
      <c r="K52" s="168"/>
      <c r="L52" s="182"/>
      <c r="M52" s="168"/>
      <c r="N52" s="182"/>
      <c r="O52" s="168"/>
      <c r="P52" s="182"/>
      <c r="Q52" s="168"/>
      <c r="R52" s="182"/>
      <c r="S52" s="168"/>
      <c r="T52" s="182"/>
      <c r="U52" s="168"/>
      <c r="V52" s="182"/>
      <c r="W52" s="168"/>
      <c r="X52" s="182"/>
      <c r="Y52" s="168"/>
      <c r="Z52" s="182"/>
      <c r="AA52" s="168"/>
      <c r="AB52" s="182"/>
      <c r="AC52" s="168"/>
      <c r="AD52" s="182"/>
      <c r="AE52" s="168"/>
      <c r="AF52" s="182"/>
      <c r="AG52" s="168"/>
      <c r="AH52" s="182"/>
      <c r="AI52" s="168"/>
      <c r="AJ52" s="182"/>
      <c r="AK52" s="168"/>
      <c r="AL52" s="182"/>
      <c r="AM52" s="168"/>
      <c r="AN52" s="182"/>
      <c r="AO52" s="168"/>
      <c r="AP52" s="182"/>
      <c r="AQ52" s="168"/>
      <c r="AR52" s="182"/>
      <c r="AS52" s="168"/>
      <c r="AT52" s="182"/>
      <c r="AU52" s="168"/>
      <c r="AV52" s="182"/>
      <c r="AW52" s="168"/>
      <c r="AX52" s="182"/>
      <c r="AY52" s="168"/>
      <c r="AZ52" s="182"/>
      <c r="BA52" s="168"/>
      <c r="BB52" s="182"/>
      <c r="BC52" s="168"/>
      <c r="BD52" s="182"/>
      <c r="BE52" s="168"/>
      <c r="BF52" s="182"/>
      <c r="BG52" s="168"/>
      <c r="BH52" s="182"/>
      <c r="BI52" s="168"/>
      <c r="BJ52" s="182"/>
      <c r="BK52" s="168"/>
      <c r="BL52" s="182"/>
      <c r="BM52" s="168"/>
      <c r="BN52" s="182"/>
      <c r="BO52" s="168"/>
      <c r="BP52" s="182"/>
      <c r="BQ52" s="168"/>
      <c r="BR52" s="182"/>
      <c r="BS52" s="168"/>
      <c r="BT52" s="182"/>
      <c r="BU52" s="168"/>
      <c r="BV52" s="182"/>
      <c r="BW52" s="168"/>
      <c r="BX52" s="182"/>
      <c r="BY52" s="168"/>
      <c r="BZ52" s="182"/>
      <c r="CA52" s="168"/>
      <c r="CB52" s="182"/>
      <c r="CC52" s="168"/>
      <c r="CD52" s="182"/>
      <c r="CE52" s="168"/>
      <c r="CF52" s="182"/>
      <c r="CG52" s="168"/>
      <c r="CH52" s="182"/>
      <c r="CI52" s="168"/>
      <c r="CJ52" s="182"/>
      <c r="CK52" s="168"/>
      <c r="CL52" s="182"/>
      <c r="CM52" s="168"/>
      <c r="CN52" s="182"/>
      <c r="CO52" s="168"/>
      <c r="CP52" s="182"/>
      <c r="CQ52" s="168"/>
      <c r="CR52" s="182"/>
      <c r="CS52" s="168"/>
      <c r="CT52" s="182"/>
      <c r="CU52" s="168"/>
      <c r="CV52" s="182"/>
      <c r="CW52" s="168"/>
      <c r="CX52" s="182"/>
      <c r="CY52" s="168"/>
      <c r="CZ52" s="182"/>
      <c r="DA52" s="168"/>
      <c r="DB52" s="182"/>
      <c r="DC52" s="168"/>
      <c r="DD52" s="182"/>
      <c r="DE52" s="168"/>
      <c r="DF52" s="182"/>
      <c r="DG52" s="168"/>
      <c r="DH52" s="182"/>
      <c r="DI52" s="168"/>
      <c r="DJ52" s="182"/>
      <c r="DK52" s="168"/>
      <c r="DL52" s="182"/>
      <c r="DM52" s="168"/>
      <c r="DN52" s="182"/>
      <c r="DO52" s="168"/>
      <c r="DP52" s="182"/>
      <c r="DQ52" s="168"/>
      <c r="DR52" s="182"/>
      <c r="DS52" s="168"/>
      <c r="DT52" s="182"/>
      <c r="DU52" s="168"/>
      <c r="DV52" s="182"/>
      <c r="DW52" s="34" t="e">
        <f>DW47+DW22</f>
        <v>#DIV/0!</v>
      </c>
    </row>
    <row r="53" spans="1:127">
      <c r="C53" s="168"/>
      <c r="D53" s="168"/>
      <c r="E53" s="168"/>
      <c r="F53" s="168"/>
      <c r="G53" s="168"/>
      <c r="H53" s="193"/>
      <c r="I53" s="168"/>
      <c r="J53" s="193"/>
      <c r="K53" s="168"/>
      <c r="L53" s="193"/>
      <c r="M53" s="168"/>
      <c r="N53" s="193"/>
      <c r="O53" s="168"/>
      <c r="P53" s="193"/>
      <c r="Q53" s="168"/>
      <c r="R53" s="193"/>
      <c r="S53" s="168"/>
      <c r="T53" s="193"/>
      <c r="U53" s="168"/>
      <c r="V53" s="193"/>
      <c r="W53" s="168"/>
      <c r="X53" s="193"/>
      <c r="Y53" s="168"/>
      <c r="Z53" s="193"/>
      <c r="AA53" s="168"/>
      <c r="AB53" s="193"/>
      <c r="AC53" s="168"/>
      <c r="AD53" s="193"/>
      <c r="AE53" s="168"/>
      <c r="AF53" s="193"/>
      <c r="AG53" s="168"/>
      <c r="AH53" s="193"/>
      <c r="AI53" s="168"/>
      <c r="AJ53" s="193"/>
      <c r="AK53" s="168"/>
      <c r="AL53" s="193"/>
      <c r="AM53" s="168"/>
      <c r="AN53" s="193"/>
      <c r="AO53" s="168"/>
      <c r="AP53" s="193"/>
      <c r="AQ53" s="168"/>
      <c r="AR53" s="193"/>
      <c r="AS53" s="168"/>
      <c r="AT53" s="193"/>
      <c r="AU53" s="168"/>
      <c r="AV53" s="193"/>
      <c r="AW53" s="168"/>
      <c r="AX53" s="168"/>
      <c r="AY53" s="168"/>
      <c r="AZ53" s="168"/>
      <c r="BA53" s="168"/>
      <c r="BB53" s="182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82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82"/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  <c r="DQ53" s="168"/>
      <c r="DR53" s="168"/>
      <c r="DS53" s="168"/>
      <c r="DT53" s="168"/>
      <c r="DU53" s="168"/>
      <c r="DV53" s="182"/>
    </row>
    <row r="54" spans="1:127">
      <c r="C54" s="168"/>
      <c r="D54" s="168"/>
      <c r="E54" s="168"/>
      <c r="F54" s="168"/>
      <c r="G54" s="168"/>
      <c r="H54" s="182"/>
      <c r="I54" s="168"/>
      <c r="J54" s="182"/>
      <c r="K54" s="168"/>
      <c r="L54" s="182"/>
      <c r="M54" s="168"/>
      <c r="N54" s="182"/>
      <c r="O54" s="168"/>
      <c r="P54" s="182"/>
      <c r="Q54" s="168"/>
      <c r="R54" s="182"/>
      <c r="S54" s="168"/>
      <c r="T54" s="182"/>
      <c r="U54" s="168"/>
      <c r="V54" s="182"/>
      <c r="W54" s="168"/>
      <c r="X54" s="182"/>
      <c r="Y54" s="168"/>
      <c r="Z54" s="182"/>
      <c r="AA54" s="168"/>
      <c r="AB54" s="182"/>
      <c r="AC54" s="168"/>
      <c r="AD54" s="182"/>
      <c r="AE54" s="168"/>
      <c r="AF54" s="182"/>
      <c r="AG54" s="168"/>
      <c r="AH54" s="182"/>
      <c r="AI54" s="168"/>
      <c r="AJ54" s="182"/>
      <c r="AK54" s="168"/>
      <c r="AL54" s="182"/>
      <c r="AM54" s="168"/>
      <c r="AN54" s="182"/>
      <c r="AO54" s="168"/>
      <c r="AP54" s="182"/>
      <c r="AQ54" s="168"/>
      <c r="AR54" s="182"/>
      <c r="AS54" s="168"/>
      <c r="AT54" s="182"/>
      <c r="AU54" s="168"/>
      <c r="AV54" s="182"/>
      <c r="AW54" s="168"/>
      <c r="AX54" s="182"/>
      <c r="AY54" s="168"/>
      <c r="AZ54" s="182"/>
      <c r="BA54" s="168"/>
      <c r="BB54" s="182"/>
      <c r="BC54" s="168"/>
      <c r="BD54" s="182"/>
      <c r="BE54" s="168"/>
      <c r="BF54" s="182"/>
      <c r="BG54" s="168"/>
      <c r="BH54" s="182"/>
      <c r="BI54" s="168"/>
      <c r="BJ54" s="182"/>
      <c r="BK54" s="168"/>
      <c r="BL54" s="182"/>
      <c r="BM54" s="168"/>
      <c r="BN54" s="182"/>
      <c r="BO54" s="168"/>
      <c r="BP54" s="182"/>
      <c r="BQ54" s="168"/>
      <c r="BR54" s="182"/>
      <c r="BS54" s="168"/>
      <c r="BT54" s="182"/>
      <c r="BU54" s="168"/>
      <c r="BV54" s="182"/>
      <c r="BW54" s="168"/>
      <c r="BX54" s="182"/>
      <c r="BY54" s="168"/>
      <c r="BZ54" s="182"/>
      <c r="CA54" s="168"/>
      <c r="CB54" s="182"/>
      <c r="CC54" s="168"/>
      <c r="CD54" s="182"/>
      <c r="CE54" s="168"/>
      <c r="CF54" s="182"/>
      <c r="CG54" s="168"/>
      <c r="CH54" s="182"/>
      <c r="CI54" s="168"/>
      <c r="CJ54" s="182"/>
      <c r="CK54" s="168"/>
      <c r="CL54" s="182"/>
      <c r="CM54" s="168"/>
      <c r="CN54" s="182"/>
      <c r="CO54" s="168"/>
      <c r="CP54" s="182"/>
      <c r="CQ54" s="168"/>
      <c r="CR54" s="182"/>
      <c r="CS54" s="168"/>
      <c r="CT54" s="182"/>
      <c r="CU54" s="168"/>
      <c r="CV54" s="182"/>
      <c r="CW54" s="168"/>
      <c r="CX54" s="182"/>
      <c r="CY54" s="168"/>
      <c r="CZ54" s="182"/>
      <c r="DA54" s="168"/>
      <c r="DB54" s="182"/>
      <c r="DC54" s="168"/>
      <c r="DD54" s="182"/>
      <c r="DE54" s="168"/>
      <c r="DF54" s="182"/>
      <c r="DG54" s="168"/>
      <c r="DH54" s="182"/>
      <c r="DI54" s="168"/>
      <c r="DJ54" s="182"/>
      <c r="DK54" s="168"/>
      <c r="DL54" s="182"/>
      <c r="DM54" s="168"/>
      <c r="DN54" s="182"/>
      <c r="DO54" s="168"/>
      <c r="DP54" s="182"/>
      <c r="DQ54" s="168"/>
      <c r="DR54" s="182"/>
      <c r="DS54" s="168"/>
      <c r="DT54" s="182"/>
      <c r="DU54" s="168"/>
      <c r="DV54" s="182"/>
    </row>
    <row r="55" spans="1:127"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82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82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82"/>
      <c r="CA55" s="168"/>
      <c r="CB55" s="168"/>
      <c r="CC55" s="168"/>
      <c r="CD55" s="168"/>
      <c r="CE55" s="168"/>
      <c r="CF55" s="168"/>
      <c r="CG55" s="168"/>
      <c r="CH55" s="182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82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82"/>
    </row>
    <row r="56" spans="1:127"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82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82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82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82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8"/>
      <c r="DS56" s="168"/>
      <c r="DT56" s="168"/>
      <c r="DU56" s="168"/>
      <c r="DV56" s="182"/>
    </row>
    <row r="57" spans="1:127"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82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82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82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  <c r="DQ57" s="168"/>
      <c r="DR57" s="168"/>
      <c r="DS57" s="168"/>
      <c r="DT57" s="168"/>
      <c r="DU57" s="168"/>
      <c r="DV57" s="182"/>
    </row>
    <row r="58" spans="1:127">
      <c r="C58" s="168"/>
      <c r="D58" s="168"/>
      <c r="E58" s="168"/>
      <c r="F58" s="168"/>
      <c r="G58" s="168"/>
      <c r="H58" s="168"/>
      <c r="I58" s="194"/>
      <c r="J58" s="168"/>
      <c r="K58" s="195"/>
      <c r="L58" s="196"/>
      <c r="M58" s="169"/>
      <c r="N58" s="168"/>
      <c r="O58" s="182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82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8"/>
      <c r="DS58" s="168"/>
      <c r="DT58" s="168"/>
      <c r="DU58" s="168"/>
      <c r="DV58" s="168"/>
    </row>
    <row r="59" spans="1:127">
      <c r="C59" s="168"/>
      <c r="D59" s="168"/>
      <c r="E59" s="168"/>
      <c r="F59" s="168"/>
      <c r="G59" s="168"/>
      <c r="H59" s="168"/>
      <c r="I59" s="194"/>
      <c r="J59" s="168"/>
      <c r="K59" s="195"/>
      <c r="L59" s="196"/>
      <c r="M59" s="169"/>
      <c r="N59" s="168"/>
      <c r="O59" s="182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82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</row>
    <row r="60" spans="1:127">
      <c r="C60" s="168"/>
      <c r="D60" s="168"/>
      <c r="E60" s="168"/>
      <c r="F60" s="168"/>
      <c r="G60" s="168"/>
      <c r="H60" s="168"/>
      <c r="I60" s="194"/>
      <c r="J60" s="168"/>
      <c r="K60" s="195"/>
      <c r="L60" s="196"/>
      <c r="M60" s="169"/>
      <c r="N60" s="168"/>
      <c r="O60" s="182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8"/>
      <c r="DD60" s="168"/>
      <c r="DE60" s="168"/>
      <c r="DF60" s="168"/>
      <c r="DG60" s="168"/>
      <c r="DH60" s="168"/>
      <c r="DI60" s="168"/>
      <c r="DJ60" s="168"/>
      <c r="DK60" s="168"/>
      <c r="DL60" s="168"/>
      <c r="DM60" s="168"/>
      <c r="DN60" s="168"/>
      <c r="DO60" s="168"/>
      <c r="DP60" s="168"/>
      <c r="DQ60" s="168"/>
      <c r="DR60" s="168"/>
      <c r="DS60" s="168"/>
      <c r="DT60" s="168"/>
      <c r="DU60" s="168"/>
      <c r="DV60" s="168"/>
    </row>
    <row r="61" spans="1:127">
      <c r="C61" s="168"/>
      <c r="D61" s="168"/>
      <c r="E61" s="168"/>
      <c r="F61" s="168"/>
      <c r="G61" s="168"/>
      <c r="H61" s="168"/>
      <c r="I61" s="194"/>
      <c r="J61" s="168"/>
      <c r="K61" s="195"/>
      <c r="L61" s="196"/>
      <c r="M61" s="169"/>
      <c r="N61" s="168"/>
      <c r="O61" s="182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  <c r="DQ61" s="168"/>
      <c r="DR61" s="168"/>
      <c r="DS61" s="168"/>
      <c r="DT61" s="168"/>
      <c r="DU61" s="168"/>
      <c r="DV61" s="168"/>
    </row>
    <row r="62" spans="1:127">
      <c r="C62" s="168"/>
      <c r="D62" s="168"/>
      <c r="E62" s="168"/>
      <c r="F62" s="168"/>
      <c r="G62" s="168"/>
      <c r="H62" s="168"/>
      <c r="I62" s="194"/>
      <c r="J62" s="168"/>
      <c r="K62" s="195"/>
      <c r="L62" s="196"/>
      <c r="M62" s="169"/>
      <c r="N62" s="168"/>
      <c r="O62" s="182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8"/>
      <c r="DP62" s="168"/>
      <c r="DQ62" s="168"/>
      <c r="DR62" s="168"/>
      <c r="DS62" s="168"/>
      <c r="DT62" s="168"/>
      <c r="DU62" s="168"/>
      <c r="DV62" s="168"/>
    </row>
    <row r="63" spans="1:127">
      <c r="C63" s="168"/>
      <c r="D63" s="168"/>
      <c r="E63" s="168"/>
      <c r="F63" s="168"/>
      <c r="G63" s="168"/>
      <c r="H63" s="168"/>
      <c r="I63" s="168"/>
      <c r="J63" s="168"/>
      <c r="K63" s="195"/>
      <c r="L63" s="196"/>
      <c r="M63" s="168"/>
      <c r="N63" s="168"/>
      <c r="O63" s="182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8"/>
      <c r="DP63" s="168"/>
      <c r="DQ63" s="168"/>
      <c r="DR63" s="168"/>
      <c r="DS63" s="168"/>
      <c r="DT63" s="168"/>
      <c r="DU63" s="168"/>
      <c r="DV63" s="168"/>
    </row>
    <row r="64" spans="1:127"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</row>
    <row r="92" ht="62.25" customHeight="1"/>
  </sheetData>
  <mergeCells count="146">
    <mergeCell ref="G1:L1"/>
    <mergeCell ref="M1:AD1"/>
    <mergeCell ref="AE1:DV1"/>
    <mergeCell ref="CA2:CB2"/>
    <mergeCell ref="CC2:CD2"/>
    <mergeCell ref="CE2:CF2"/>
    <mergeCell ref="BM2:BN2"/>
    <mergeCell ref="BO2:BP2"/>
    <mergeCell ref="BQ2:BR2"/>
    <mergeCell ref="BS2:BT2"/>
    <mergeCell ref="BU2:BV2"/>
    <mergeCell ref="BC2:BD2"/>
    <mergeCell ref="BE2:BF2"/>
    <mergeCell ref="BG2:BH2"/>
    <mergeCell ref="BA2:BB2"/>
    <mergeCell ref="DU2:DV2"/>
    <mergeCell ref="CQ2:CR2"/>
    <mergeCell ref="CS2:CT2"/>
    <mergeCell ref="DK2:DL2"/>
    <mergeCell ref="DE2:DF2"/>
    <mergeCell ref="DG2:DH2"/>
    <mergeCell ref="DI2:DJ2"/>
    <mergeCell ref="BW2:BX2"/>
    <mergeCell ref="BY2:BZ2"/>
    <mergeCell ref="DM2:DN2"/>
    <mergeCell ref="G26:L26"/>
    <mergeCell ref="M26:AD26"/>
    <mergeCell ref="AE26:DV26"/>
    <mergeCell ref="DO2:DP2"/>
    <mergeCell ref="DQ2:DR2"/>
    <mergeCell ref="DS2:DT2"/>
    <mergeCell ref="DA2:DB2"/>
    <mergeCell ref="DC2:DD2"/>
    <mergeCell ref="BI2:BJ2"/>
    <mergeCell ref="BK2:BL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CU2:CV2"/>
    <mergeCell ref="CW2:CX2"/>
    <mergeCell ref="CY2:CZ2"/>
    <mergeCell ref="CG2:CH2"/>
    <mergeCell ref="CI2:CJ2"/>
    <mergeCell ref="CK2:CL2"/>
    <mergeCell ref="CM2:CN2"/>
    <mergeCell ref="CO2:CP2"/>
    <mergeCell ref="A17:D17"/>
    <mergeCell ref="A18:D18"/>
    <mergeCell ref="A19:D19"/>
    <mergeCell ref="A20:D20"/>
    <mergeCell ref="A21:D21"/>
    <mergeCell ref="AG2:AH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M2:N2"/>
    <mergeCell ref="B24:D24"/>
    <mergeCell ref="G2:H2"/>
    <mergeCell ref="I2:J2"/>
    <mergeCell ref="K2:L2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22:A23"/>
    <mergeCell ref="E3:F3"/>
    <mergeCell ref="A4:D4"/>
    <mergeCell ref="A3:D3"/>
    <mergeCell ref="Q27:R27"/>
    <mergeCell ref="S27:T27"/>
    <mergeCell ref="U27:V27"/>
    <mergeCell ref="W27:X27"/>
    <mergeCell ref="Y27:Z27"/>
    <mergeCell ref="G27:H27"/>
    <mergeCell ref="I27:J27"/>
    <mergeCell ref="K27:L27"/>
    <mergeCell ref="M27:N27"/>
    <mergeCell ref="O27:P27"/>
    <mergeCell ref="AK27:AL27"/>
    <mergeCell ref="AM27:AN27"/>
    <mergeCell ref="AO27:AP27"/>
    <mergeCell ref="AQ27:AR27"/>
    <mergeCell ref="AS27:AT27"/>
    <mergeCell ref="AA27:AB27"/>
    <mergeCell ref="AC27:AD27"/>
    <mergeCell ref="AE27:AF27"/>
    <mergeCell ref="AG27:AH27"/>
    <mergeCell ref="AI27:AJ27"/>
    <mergeCell ref="BE27:BF27"/>
    <mergeCell ref="BG27:BH27"/>
    <mergeCell ref="BI27:BJ27"/>
    <mergeCell ref="BK27:BL27"/>
    <mergeCell ref="BM27:BN27"/>
    <mergeCell ref="AU27:AV27"/>
    <mergeCell ref="AW27:AX27"/>
    <mergeCell ref="AY27:AZ27"/>
    <mergeCell ref="BA27:BB27"/>
    <mergeCell ref="BC27:BD27"/>
    <mergeCell ref="BY27:BZ27"/>
    <mergeCell ref="CA27:CB27"/>
    <mergeCell ref="CC27:CD27"/>
    <mergeCell ref="CE27:CF27"/>
    <mergeCell ref="CG27:CH27"/>
    <mergeCell ref="BO27:BP27"/>
    <mergeCell ref="BQ27:BR27"/>
    <mergeCell ref="BS27:BT27"/>
    <mergeCell ref="BU27:BV27"/>
    <mergeCell ref="BW27:BX27"/>
    <mergeCell ref="CS27:CT27"/>
    <mergeCell ref="CU27:CV27"/>
    <mergeCell ref="CW27:CX27"/>
    <mergeCell ref="CY27:CZ27"/>
    <mergeCell ref="DA27:DB27"/>
    <mergeCell ref="CI27:CJ27"/>
    <mergeCell ref="CK27:CL27"/>
    <mergeCell ref="CM27:CN27"/>
    <mergeCell ref="CO27:CP27"/>
    <mergeCell ref="CQ27:CR27"/>
    <mergeCell ref="DM27:DN27"/>
    <mergeCell ref="DO27:DP27"/>
    <mergeCell ref="DQ27:DR27"/>
    <mergeCell ref="DS27:DT27"/>
    <mergeCell ref="DU27:DV27"/>
    <mergeCell ref="DC27:DD27"/>
    <mergeCell ref="DE27:DF27"/>
    <mergeCell ref="DG27:DH27"/>
    <mergeCell ref="DI27:DJ27"/>
    <mergeCell ref="DK27:DL2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I4 I7:I21 K7:DV21 K4:AD4 AF4:DV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C2:BL12"/>
  <sheetViews>
    <sheetView view="pageBreakPreview" topLeftCell="I1" zoomScale="60" zoomScaleNormal="80" workbookViewId="0">
      <selection activeCell="P5" sqref="P5"/>
    </sheetView>
  </sheetViews>
  <sheetFormatPr defaultColWidth="8.85546875" defaultRowHeight="15"/>
  <cols>
    <col min="3" max="3" width="32.7109375" bestFit="1" customWidth="1"/>
    <col min="4" max="4" width="17.42578125" bestFit="1" customWidth="1"/>
    <col min="5" max="6" width="14.85546875" bestFit="1" customWidth="1"/>
    <col min="7" max="63" width="16.42578125" bestFit="1" customWidth="1"/>
    <col min="64" max="64" width="17.42578125" bestFit="1" customWidth="1"/>
  </cols>
  <sheetData>
    <row r="2" spans="3:64">
      <c r="C2" t="s">
        <v>330</v>
      </c>
      <c r="D2" s="89">
        <v>1</v>
      </c>
      <c r="E2" s="89">
        <v>2</v>
      </c>
      <c r="F2" s="89">
        <v>3</v>
      </c>
      <c r="G2" s="89">
        <v>4</v>
      </c>
      <c r="H2" s="89">
        <v>5</v>
      </c>
      <c r="I2" s="89">
        <v>6</v>
      </c>
      <c r="J2" s="89">
        <v>7</v>
      </c>
      <c r="K2" s="89">
        <v>8</v>
      </c>
      <c r="L2" s="89">
        <v>9</v>
      </c>
      <c r="M2" s="89">
        <v>10</v>
      </c>
      <c r="N2" s="89">
        <v>11</v>
      </c>
      <c r="O2" s="89">
        <v>12</v>
      </c>
      <c r="P2" s="89">
        <v>13</v>
      </c>
      <c r="Q2" s="89">
        <v>14</v>
      </c>
      <c r="R2" s="89">
        <v>15</v>
      </c>
      <c r="S2" s="89">
        <v>16</v>
      </c>
      <c r="T2" s="89">
        <v>17</v>
      </c>
      <c r="U2" s="89">
        <v>18</v>
      </c>
      <c r="V2" s="89">
        <v>19</v>
      </c>
      <c r="W2" s="89">
        <v>20</v>
      </c>
      <c r="X2" s="89">
        <v>21</v>
      </c>
      <c r="Y2" s="89">
        <v>22</v>
      </c>
      <c r="Z2" s="89">
        <v>23</v>
      </c>
      <c r="AA2" s="89">
        <v>24</v>
      </c>
      <c r="AB2" s="89">
        <v>25</v>
      </c>
      <c r="AC2" s="89">
        <v>26</v>
      </c>
      <c r="AD2" s="89">
        <v>27</v>
      </c>
      <c r="AE2" s="89">
        <v>28</v>
      </c>
      <c r="AF2" s="89">
        <v>29</v>
      </c>
      <c r="AG2" s="89">
        <v>30</v>
      </c>
      <c r="AH2" s="89">
        <v>31</v>
      </c>
      <c r="AI2" s="89">
        <v>32</v>
      </c>
      <c r="AJ2" s="89">
        <v>33</v>
      </c>
      <c r="AK2" s="89">
        <v>34</v>
      </c>
      <c r="AL2" s="89">
        <v>35</v>
      </c>
      <c r="AM2" s="89">
        <v>36</v>
      </c>
      <c r="AN2" s="89">
        <v>37</v>
      </c>
      <c r="AO2" s="89">
        <v>38</v>
      </c>
      <c r="AP2" s="89">
        <v>39</v>
      </c>
      <c r="AQ2" s="89">
        <v>40</v>
      </c>
      <c r="AR2" s="89">
        <v>41</v>
      </c>
      <c r="AS2" s="89">
        <v>42</v>
      </c>
      <c r="AT2" s="89">
        <v>43</v>
      </c>
      <c r="AU2" s="89">
        <v>44</v>
      </c>
      <c r="AV2" s="89">
        <v>45</v>
      </c>
      <c r="AW2" s="89">
        <v>46</v>
      </c>
      <c r="AX2" s="89">
        <v>47</v>
      </c>
      <c r="AY2" s="89">
        <v>48</v>
      </c>
      <c r="AZ2" s="89">
        <v>49</v>
      </c>
      <c r="BA2" s="89">
        <v>50</v>
      </c>
      <c r="BB2" s="89">
        <v>51</v>
      </c>
      <c r="BC2" s="89">
        <v>52</v>
      </c>
      <c r="BD2" s="89">
        <v>53</v>
      </c>
      <c r="BE2" s="89">
        <v>54</v>
      </c>
      <c r="BF2" s="89">
        <v>55</v>
      </c>
      <c r="BG2" s="89">
        <v>56</v>
      </c>
      <c r="BH2" s="89">
        <v>57</v>
      </c>
      <c r="BI2" s="89">
        <v>58</v>
      </c>
      <c r="BJ2" s="89">
        <v>59</v>
      </c>
      <c r="BK2" s="89">
        <v>60</v>
      </c>
    </row>
    <row r="3" spans="3:64">
      <c r="C3" t="s">
        <v>331</v>
      </c>
      <c r="D3" s="384" t="e">
        <f>Resumo!E2</f>
        <v>#DIV/0!</v>
      </c>
      <c r="E3" s="384" t="e">
        <f>D3</f>
        <v>#DIV/0!</v>
      </c>
      <c r="F3" s="384" t="e">
        <f>E3</f>
        <v>#DIV/0!</v>
      </c>
      <c r="G3" s="384" t="e">
        <f>Resumo!E3</f>
        <v>#DIV/0!</v>
      </c>
      <c r="H3" s="384" t="e">
        <f>G3</f>
        <v>#DIV/0!</v>
      </c>
      <c r="I3" s="384" t="e">
        <f t="shared" ref="I3:O3" si="0">H3</f>
        <v>#DIV/0!</v>
      </c>
      <c r="J3" s="384" t="e">
        <f t="shared" si="0"/>
        <v>#DIV/0!</v>
      </c>
      <c r="K3" s="384" t="e">
        <f t="shared" si="0"/>
        <v>#DIV/0!</v>
      </c>
      <c r="L3" s="384" t="e">
        <f t="shared" si="0"/>
        <v>#DIV/0!</v>
      </c>
      <c r="M3" s="384" t="e">
        <f t="shared" si="0"/>
        <v>#DIV/0!</v>
      </c>
      <c r="N3" s="384" t="e">
        <f t="shared" si="0"/>
        <v>#DIV/0!</v>
      </c>
      <c r="O3" s="384" t="e">
        <f t="shared" si="0"/>
        <v>#DIV/0!</v>
      </c>
      <c r="P3" s="384" t="e">
        <f>Resumo!E4</f>
        <v>#DIV/0!</v>
      </c>
      <c r="Q3" s="384" t="e">
        <f>P3</f>
        <v>#DIV/0!</v>
      </c>
      <c r="R3" s="384" t="e">
        <f t="shared" ref="R3:BK3" si="1">Q3</f>
        <v>#DIV/0!</v>
      </c>
      <c r="S3" s="384" t="e">
        <f t="shared" si="1"/>
        <v>#DIV/0!</v>
      </c>
      <c r="T3" s="384" t="e">
        <f t="shared" si="1"/>
        <v>#DIV/0!</v>
      </c>
      <c r="U3" s="384" t="e">
        <f t="shared" si="1"/>
        <v>#DIV/0!</v>
      </c>
      <c r="V3" s="384" t="e">
        <f t="shared" si="1"/>
        <v>#DIV/0!</v>
      </c>
      <c r="W3" s="384" t="e">
        <f t="shared" si="1"/>
        <v>#DIV/0!</v>
      </c>
      <c r="X3" s="384" t="e">
        <f t="shared" si="1"/>
        <v>#DIV/0!</v>
      </c>
      <c r="Y3" s="384" t="e">
        <f t="shared" si="1"/>
        <v>#DIV/0!</v>
      </c>
      <c r="Z3" s="384" t="e">
        <f t="shared" si="1"/>
        <v>#DIV/0!</v>
      </c>
      <c r="AA3" s="384" t="e">
        <f t="shared" si="1"/>
        <v>#DIV/0!</v>
      </c>
      <c r="AB3" s="384" t="e">
        <f t="shared" si="1"/>
        <v>#DIV/0!</v>
      </c>
      <c r="AC3" s="384" t="e">
        <f t="shared" si="1"/>
        <v>#DIV/0!</v>
      </c>
      <c r="AD3" s="384" t="e">
        <f t="shared" si="1"/>
        <v>#DIV/0!</v>
      </c>
      <c r="AE3" s="384" t="e">
        <f t="shared" si="1"/>
        <v>#DIV/0!</v>
      </c>
      <c r="AF3" s="384" t="e">
        <f t="shared" si="1"/>
        <v>#DIV/0!</v>
      </c>
      <c r="AG3" s="384" t="e">
        <f t="shared" si="1"/>
        <v>#DIV/0!</v>
      </c>
      <c r="AH3" s="384" t="e">
        <f t="shared" si="1"/>
        <v>#DIV/0!</v>
      </c>
      <c r="AI3" s="384" t="e">
        <f t="shared" si="1"/>
        <v>#DIV/0!</v>
      </c>
      <c r="AJ3" s="384" t="e">
        <f t="shared" si="1"/>
        <v>#DIV/0!</v>
      </c>
      <c r="AK3" s="384" t="e">
        <f t="shared" si="1"/>
        <v>#DIV/0!</v>
      </c>
      <c r="AL3" s="384" t="e">
        <f t="shared" si="1"/>
        <v>#DIV/0!</v>
      </c>
      <c r="AM3" s="384" t="e">
        <f t="shared" si="1"/>
        <v>#DIV/0!</v>
      </c>
      <c r="AN3" s="384" t="e">
        <f t="shared" si="1"/>
        <v>#DIV/0!</v>
      </c>
      <c r="AO3" s="384" t="e">
        <f t="shared" si="1"/>
        <v>#DIV/0!</v>
      </c>
      <c r="AP3" s="384" t="e">
        <f t="shared" si="1"/>
        <v>#DIV/0!</v>
      </c>
      <c r="AQ3" s="384" t="e">
        <f t="shared" si="1"/>
        <v>#DIV/0!</v>
      </c>
      <c r="AR3" s="384" t="e">
        <f t="shared" si="1"/>
        <v>#DIV/0!</v>
      </c>
      <c r="AS3" s="384" t="e">
        <f t="shared" si="1"/>
        <v>#DIV/0!</v>
      </c>
      <c r="AT3" s="384" t="e">
        <f t="shared" si="1"/>
        <v>#DIV/0!</v>
      </c>
      <c r="AU3" s="384" t="e">
        <f t="shared" si="1"/>
        <v>#DIV/0!</v>
      </c>
      <c r="AV3" s="384" t="e">
        <f t="shared" si="1"/>
        <v>#DIV/0!</v>
      </c>
      <c r="AW3" s="384" t="e">
        <f t="shared" si="1"/>
        <v>#DIV/0!</v>
      </c>
      <c r="AX3" s="384" t="e">
        <f t="shared" si="1"/>
        <v>#DIV/0!</v>
      </c>
      <c r="AY3" s="384" t="e">
        <f t="shared" si="1"/>
        <v>#DIV/0!</v>
      </c>
      <c r="AZ3" s="384" t="e">
        <f t="shared" si="1"/>
        <v>#DIV/0!</v>
      </c>
      <c r="BA3" s="384" t="e">
        <f t="shared" si="1"/>
        <v>#DIV/0!</v>
      </c>
      <c r="BB3" s="384" t="e">
        <f t="shared" si="1"/>
        <v>#DIV/0!</v>
      </c>
      <c r="BC3" s="384" t="e">
        <f t="shared" si="1"/>
        <v>#DIV/0!</v>
      </c>
      <c r="BD3" s="384" t="e">
        <f t="shared" si="1"/>
        <v>#DIV/0!</v>
      </c>
      <c r="BE3" s="384" t="e">
        <f t="shared" si="1"/>
        <v>#DIV/0!</v>
      </c>
      <c r="BF3" s="384" t="e">
        <f t="shared" si="1"/>
        <v>#DIV/0!</v>
      </c>
      <c r="BG3" s="384" t="e">
        <f t="shared" si="1"/>
        <v>#DIV/0!</v>
      </c>
      <c r="BH3" s="384" t="e">
        <f t="shared" si="1"/>
        <v>#DIV/0!</v>
      </c>
      <c r="BI3" s="384" t="e">
        <f t="shared" si="1"/>
        <v>#DIV/0!</v>
      </c>
      <c r="BJ3" s="384" t="e">
        <f t="shared" si="1"/>
        <v>#DIV/0!</v>
      </c>
      <c r="BK3" s="384" t="e">
        <f t="shared" si="1"/>
        <v>#DIV/0!</v>
      </c>
    </row>
    <row r="4" spans="3:64">
      <c r="C4" t="s">
        <v>348</v>
      </c>
      <c r="D4" s="385">
        <v>0</v>
      </c>
      <c r="E4" s="385">
        <f>D4</f>
        <v>0</v>
      </c>
      <c r="F4" s="385">
        <f t="shared" ref="F4:BK4" si="2">E4</f>
        <v>0</v>
      </c>
      <c r="G4" s="385">
        <f>Padronização!D9</f>
        <v>0</v>
      </c>
      <c r="H4" s="385">
        <f t="shared" si="2"/>
        <v>0</v>
      </c>
      <c r="I4" s="385">
        <f t="shared" si="2"/>
        <v>0</v>
      </c>
      <c r="J4" s="385">
        <f t="shared" si="2"/>
        <v>0</v>
      </c>
      <c r="K4" s="385">
        <f t="shared" si="2"/>
        <v>0</v>
      </c>
      <c r="L4" s="385">
        <f t="shared" si="2"/>
        <v>0</v>
      </c>
      <c r="M4" s="385">
        <f t="shared" si="2"/>
        <v>0</v>
      </c>
      <c r="N4" s="385">
        <f t="shared" si="2"/>
        <v>0</v>
      </c>
      <c r="O4" s="385">
        <f t="shared" si="2"/>
        <v>0</v>
      </c>
      <c r="P4" s="385">
        <v>0</v>
      </c>
      <c r="Q4" s="385">
        <f t="shared" si="2"/>
        <v>0</v>
      </c>
      <c r="R4" s="385">
        <f t="shared" si="2"/>
        <v>0</v>
      </c>
      <c r="S4" s="385">
        <f t="shared" si="2"/>
        <v>0</v>
      </c>
      <c r="T4" s="385">
        <f t="shared" si="2"/>
        <v>0</v>
      </c>
      <c r="U4" s="385">
        <f t="shared" si="2"/>
        <v>0</v>
      </c>
      <c r="V4" s="385">
        <f t="shared" si="2"/>
        <v>0</v>
      </c>
      <c r="W4" s="385">
        <f t="shared" si="2"/>
        <v>0</v>
      </c>
      <c r="X4" s="385">
        <f t="shared" si="2"/>
        <v>0</v>
      </c>
      <c r="Y4" s="385">
        <f t="shared" si="2"/>
        <v>0</v>
      </c>
      <c r="Z4" s="385">
        <f t="shared" si="2"/>
        <v>0</v>
      </c>
      <c r="AA4" s="385">
        <f t="shared" si="2"/>
        <v>0</v>
      </c>
      <c r="AB4" s="385">
        <f t="shared" si="2"/>
        <v>0</v>
      </c>
      <c r="AC4" s="385">
        <f t="shared" si="2"/>
        <v>0</v>
      </c>
      <c r="AD4" s="385">
        <f t="shared" si="2"/>
        <v>0</v>
      </c>
      <c r="AE4" s="385">
        <f t="shared" si="2"/>
        <v>0</v>
      </c>
      <c r="AF4" s="385">
        <f t="shared" si="2"/>
        <v>0</v>
      </c>
      <c r="AG4" s="385">
        <f t="shared" si="2"/>
        <v>0</v>
      </c>
      <c r="AH4" s="385">
        <f t="shared" si="2"/>
        <v>0</v>
      </c>
      <c r="AI4" s="385">
        <f t="shared" si="2"/>
        <v>0</v>
      </c>
      <c r="AJ4" s="385">
        <f t="shared" si="2"/>
        <v>0</v>
      </c>
      <c r="AK4" s="385">
        <f t="shared" si="2"/>
        <v>0</v>
      </c>
      <c r="AL4" s="385">
        <f t="shared" si="2"/>
        <v>0</v>
      </c>
      <c r="AM4" s="385">
        <f t="shared" si="2"/>
        <v>0</v>
      </c>
      <c r="AN4" s="385">
        <f t="shared" si="2"/>
        <v>0</v>
      </c>
      <c r="AO4" s="385">
        <f t="shared" si="2"/>
        <v>0</v>
      </c>
      <c r="AP4" s="385">
        <f t="shared" si="2"/>
        <v>0</v>
      </c>
      <c r="AQ4" s="385">
        <f t="shared" si="2"/>
        <v>0</v>
      </c>
      <c r="AR4" s="385">
        <f t="shared" si="2"/>
        <v>0</v>
      </c>
      <c r="AS4" s="385">
        <f t="shared" si="2"/>
        <v>0</v>
      </c>
      <c r="AT4" s="385">
        <f t="shared" si="2"/>
        <v>0</v>
      </c>
      <c r="AU4" s="385">
        <f t="shared" si="2"/>
        <v>0</v>
      </c>
      <c r="AV4" s="385">
        <f t="shared" si="2"/>
        <v>0</v>
      </c>
      <c r="AW4" s="385">
        <f t="shared" si="2"/>
        <v>0</v>
      </c>
      <c r="AX4" s="385">
        <f t="shared" si="2"/>
        <v>0</v>
      </c>
      <c r="AY4" s="385">
        <f t="shared" si="2"/>
        <v>0</v>
      </c>
      <c r="AZ4" s="385">
        <f t="shared" si="2"/>
        <v>0</v>
      </c>
      <c r="BA4" s="385">
        <f t="shared" si="2"/>
        <v>0</v>
      </c>
      <c r="BB4" s="385">
        <f t="shared" si="2"/>
        <v>0</v>
      </c>
      <c r="BC4" s="385">
        <f t="shared" si="2"/>
        <v>0</v>
      </c>
      <c r="BD4" s="385">
        <f t="shared" si="2"/>
        <v>0</v>
      </c>
      <c r="BE4" s="385">
        <f t="shared" si="2"/>
        <v>0</v>
      </c>
      <c r="BF4" s="385">
        <f t="shared" si="2"/>
        <v>0</v>
      </c>
      <c r="BG4" s="385">
        <f t="shared" si="2"/>
        <v>0</v>
      </c>
      <c r="BH4" s="385">
        <f t="shared" si="2"/>
        <v>0</v>
      </c>
      <c r="BI4" s="385">
        <f t="shared" si="2"/>
        <v>0</v>
      </c>
      <c r="BJ4" s="385">
        <f t="shared" si="2"/>
        <v>0</v>
      </c>
      <c r="BK4" s="385">
        <f t="shared" si="2"/>
        <v>0</v>
      </c>
    </row>
    <row r="5" spans="3:64">
      <c r="C5" t="s">
        <v>350</v>
      </c>
      <c r="P5" s="386">
        <f>Telemetria!D6</f>
        <v>0</v>
      </c>
      <c r="Q5" s="386">
        <f>P5</f>
        <v>0</v>
      </c>
      <c r="R5" s="386">
        <f t="shared" ref="R5:BK6" si="3">Q5</f>
        <v>0</v>
      </c>
      <c r="S5" s="386">
        <f t="shared" si="3"/>
        <v>0</v>
      </c>
      <c r="T5" s="386">
        <f t="shared" si="3"/>
        <v>0</v>
      </c>
      <c r="U5" s="386">
        <f t="shared" si="3"/>
        <v>0</v>
      </c>
      <c r="V5" s="386">
        <f t="shared" si="3"/>
        <v>0</v>
      </c>
      <c r="W5" s="386">
        <f t="shared" si="3"/>
        <v>0</v>
      </c>
      <c r="X5" s="386">
        <f t="shared" si="3"/>
        <v>0</v>
      </c>
      <c r="Y5" s="386">
        <f t="shared" si="3"/>
        <v>0</v>
      </c>
      <c r="Z5" s="386">
        <f t="shared" si="3"/>
        <v>0</v>
      </c>
      <c r="AA5" s="386">
        <f t="shared" si="3"/>
        <v>0</v>
      </c>
      <c r="AB5" s="386">
        <f t="shared" si="3"/>
        <v>0</v>
      </c>
      <c r="AC5" s="386">
        <f t="shared" si="3"/>
        <v>0</v>
      </c>
      <c r="AD5" s="386">
        <f t="shared" si="3"/>
        <v>0</v>
      </c>
      <c r="AE5" s="386">
        <f t="shared" si="3"/>
        <v>0</v>
      </c>
      <c r="AF5" s="386">
        <f t="shared" si="3"/>
        <v>0</v>
      </c>
      <c r="AG5" s="386">
        <f t="shared" si="3"/>
        <v>0</v>
      </c>
      <c r="AH5" s="386">
        <f t="shared" si="3"/>
        <v>0</v>
      </c>
      <c r="AI5" s="386">
        <f t="shared" si="3"/>
        <v>0</v>
      </c>
      <c r="AJ5" s="386">
        <f t="shared" si="3"/>
        <v>0</v>
      </c>
      <c r="AK5" s="386">
        <f t="shared" si="3"/>
        <v>0</v>
      </c>
      <c r="AL5" s="386">
        <f t="shared" si="3"/>
        <v>0</v>
      </c>
      <c r="AM5" s="386">
        <f t="shared" si="3"/>
        <v>0</v>
      </c>
      <c r="AN5" s="386">
        <f t="shared" si="3"/>
        <v>0</v>
      </c>
      <c r="AO5" s="386">
        <f t="shared" si="3"/>
        <v>0</v>
      </c>
      <c r="AP5" s="386">
        <f t="shared" si="3"/>
        <v>0</v>
      </c>
      <c r="AQ5" s="386">
        <f t="shared" si="3"/>
        <v>0</v>
      </c>
      <c r="AR5" s="386">
        <f t="shared" si="3"/>
        <v>0</v>
      </c>
      <c r="AS5" s="386">
        <f t="shared" si="3"/>
        <v>0</v>
      </c>
      <c r="AT5" s="386">
        <f t="shared" si="3"/>
        <v>0</v>
      </c>
      <c r="AU5" s="386">
        <f t="shared" si="3"/>
        <v>0</v>
      </c>
      <c r="AV5" s="386">
        <f t="shared" si="3"/>
        <v>0</v>
      </c>
      <c r="AW5" s="386">
        <f t="shared" si="3"/>
        <v>0</v>
      </c>
      <c r="AX5" s="386">
        <f t="shared" si="3"/>
        <v>0</v>
      </c>
      <c r="AY5" s="386">
        <f t="shared" si="3"/>
        <v>0</v>
      </c>
      <c r="AZ5" s="386">
        <f t="shared" si="3"/>
        <v>0</v>
      </c>
      <c r="BA5" s="386">
        <f t="shared" si="3"/>
        <v>0</v>
      </c>
      <c r="BB5" s="386">
        <f t="shared" si="3"/>
        <v>0</v>
      </c>
      <c r="BC5" s="386">
        <f t="shared" si="3"/>
        <v>0</v>
      </c>
      <c r="BD5" s="386">
        <f t="shared" si="3"/>
        <v>0</v>
      </c>
      <c r="BE5" s="386">
        <f t="shared" si="3"/>
        <v>0</v>
      </c>
      <c r="BF5" s="386">
        <f t="shared" si="3"/>
        <v>0</v>
      </c>
      <c r="BG5" s="386">
        <f t="shared" si="3"/>
        <v>0</v>
      </c>
      <c r="BH5" s="386">
        <f t="shared" si="3"/>
        <v>0</v>
      </c>
      <c r="BI5" s="386">
        <f t="shared" si="3"/>
        <v>0</v>
      </c>
      <c r="BJ5" s="386">
        <f t="shared" si="3"/>
        <v>0</v>
      </c>
      <c r="BK5" s="386">
        <f t="shared" si="3"/>
        <v>0</v>
      </c>
    </row>
    <row r="6" spans="3:64">
      <c r="C6" t="s">
        <v>349</v>
      </c>
      <c r="G6" s="386">
        <f>'MEDIDORES ALTA PERFORMANCE'!C5</f>
        <v>0</v>
      </c>
      <c r="H6" s="386">
        <f>G6</f>
        <v>0</v>
      </c>
      <c r="I6" s="386">
        <f t="shared" ref="I6:O6" si="4">H6</f>
        <v>0</v>
      </c>
      <c r="J6" s="386">
        <f t="shared" si="4"/>
        <v>0</v>
      </c>
      <c r="K6" s="386">
        <f t="shared" si="4"/>
        <v>0</v>
      </c>
      <c r="L6" s="386">
        <f t="shared" si="4"/>
        <v>0</v>
      </c>
      <c r="M6" s="386">
        <f t="shared" si="4"/>
        <v>0</v>
      </c>
      <c r="N6" s="386">
        <f t="shared" si="4"/>
        <v>0</v>
      </c>
      <c r="O6" s="386">
        <f t="shared" si="4"/>
        <v>0</v>
      </c>
      <c r="P6" s="386">
        <f>'MEDIDORES ALTA PERFORMANCE'!F5</f>
        <v>0</v>
      </c>
      <c r="Q6" s="386">
        <f>P6</f>
        <v>0</v>
      </c>
      <c r="R6" s="386">
        <f t="shared" si="3"/>
        <v>0</v>
      </c>
      <c r="S6" s="386">
        <f t="shared" si="3"/>
        <v>0</v>
      </c>
      <c r="T6" s="386">
        <f t="shared" si="3"/>
        <v>0</v>
      </c>
      <c r="U6" s="386">
        <f t="shared" si="3"/>
        <v>0</v>
      </c>
      <c r="V6" s="386">
        <f t="shared" si="3"/>
        <v>0</v>
      </c>
      <c r="W6" s="386">
        <f t="shared" si="3"/>
        <v>0</v>
      </c>
      <c r="X6" s="386">
        <f t="shared" si="3"/>
        <v>0</v>
      </c>
      <c r="Y6" s="386">
        <f t="shared" si="3"/>
        <v>0</v>
      </c>
      <c r="Z6" s="386">
        <f t="shared" si="3"/>
        <v>0</v>
      </c>
      <c r="AA6" s="386">
        <f t="shared" si="3"/>
        <v>0</v>
      </c>
      <c r="AB6" s="386">
        <f t="shared" si="3"/>
        <v>0</v>
      </c>
      <c r="AC6" s="386">
        <f t="shared" si="3"/>
        <v>0</v>
      </c>
      <c r="AD6" s="386">
        <f t="shared" si="3"/>
        <v>0</v>
      </c>
      <c r="AE6" s="386">
        <f t="shared" si="3"/>
        <v>0</v>
      </c>
      <c r="AF6" s="386">
        <f t="shared" si="3"/>
        <v>0</v>
      </c>
      <c r="AG6" s="386">
        <f t="shared" si="3"/>
        <v>0</v>
      </c>
      <c r="AH6" s="386">
        <f t="shared" si="3"/>
        <v>0</v>
      </c>
      <c r="AI6" s="386">
        <f t="shared" si="3"/>
        <v>0</v>
      </c>
      <c r="AJ6" s="386">
        <f t="shared" si="3"/>
        <v>0</v>
      </c>
      <c r="AK6" s="386">
        <f t="shared" si="3"/>
        <v>0</v>
      </c>
      <c r="AL6" s="386">
        <f t="shared" si="3"/>
        <v>0</v>
      </c>
      <c r="AM6" s="386">
        <f t="shared" si="3"/>
        <v>0</v>
      </c>
      <c r="AN6" s="386">
        <f t="shared" si="3"/>
        <v>0</v>
      </c>
      <c r="AO6" s="386">
        <f t="shared" si="3"/>
        <v>0</v>
      </c>
      <c r="AP6" s="386">
        <f t="shared" si="3"/>
        <v>0</v>
      </c>
      <c r="AQ6" s="386">
        <f t="shared" si="3"/>
        <v>0</v>
      </c>
      <c r="AR6" s="386">
        <f t="shared" si="3"/>
        <v>0</v>
      </c>
      <c r="AS6" s="386">
        <f t="shared" si="3"/>
        <v>0</v>
      </c>
      <c r="AT6" s="386">
        <f t="shared" si="3"/>
        <v>0</v>
      </c>
      <c r="AU6" s="386">
        <f t="shared" si="3"/>
        <v>0</v>
      </c>
      <c r="AV6" s="386">
        <f t="shared" si="3"/>
        <v>0</v>
      </c>
      <c r="AW6" s="386">
        <f t="shared" si="3"/>
        <v>0</v>
      </c>
      <c r="AX6" s="386">
        <f t="shared" si="3"/>
        <v>0</v>
      </c>
      <c r="AY6" s="386">
        <f t="shared" si="3"/>
        <v>0</v>
      </c>
      <c r="AZ6" s="386">
        <f t="shared" si="3"/>
        <v>0</v>
      </c>
      <c r="BA6" s="386">
        <f t="shared" si="3"/>
        <v>0</v>
      </c>
      <c r="BB6" s="386">
        <f t="shared" si="3"/>
        <v>0</v>
      </c>
      <c r="BC6" s="386">
        <f t="shared" si="3"/>
        <v>0</v>
      </c>
      <c r="BD6" s="386">
        <f t="shared" si="3"/>
        <v>0</v>
      </c>
      <c r="BE6" s="386">
        <f t="shared" si="3"/>
        <v>0</v>
      </c>
      <c r="BF6" s="386">
        <f t="shared" si="3"/>
        <v>0</v>
      </c>
      <c r="BG6" s="386">
        <f t="shared" si="3"/>
        <v>0</v>
      </c>
      <c r="BH6" s="386">
        <f t="shared" si="3"/>
        <v>0</v>
      </c>
      <c r="BI6" s="386">
        <f t="shared" si="3"/>
        <v>0</v>
      </c>
      <c r="BJ6" s="386">
        <f t="shared" si="3"/>
        <v>0</v>
      </c>
      <c r="BK6" s="386">
        <f t="shared" si="3"/>
        <v>0</v>
      </c>
    </row>
    <row r="7" spans="3:64">
      <c r="C7" t="s">
        <v>21</v>
      </c>
      <c r="D7" s="384" t="e">
        <f>D3+D4+D5+D6</f>
        <v>#DIV/0!</v>
      </c>
      <c r="E7" s="384" t="e">
        <f t="shared" ref="E7:BK7" si="5">E3+E4+E5+E6</f>
        <v>#DIV/0!</v>
      </c>
      <c r="F7" s="384" t="e">
        <f t="shared" si="5"/>
        <v>#DIV/0!</v>
      </c>
      <c r="G7" s="384" t="e">
        <f t="shared" si="5"/>
        <v>#DIV/0!</v>
      </c>
      <c r="H7" s="384" t="e">
        <f t="shared" si="5"/>
        <v>#DIV/0!</v>
      </c>
      <c r="I7" s="384" t="e">
        <f t="shared" si="5"/>
        <v>#DIV/0!</v>
      </c>
      <c r="J7" s="384" t="e">
        <f t="shared" si="5"/>
        <v>#DIV/0!</v>
      </c>
      <c r="K7" s="384" t="e">
        <f t="shared" si="5"/>
        <v>#DIV/0!</v>
      </c>
      <c r="L7" s="384" t="e">
        <f t="shared" si="5"/>
        <v>#DIV/0!</v>
      </c>
      <c r="M7" s="384" t="e">
        <f t="shared" si="5"/>
        <v>#DIV/0!</v>
      </c>
      <c r="N7" s="384" t="e">
        <f t="shared" si="5"/>
        <v>#DIV/0!</v>
      </c>
      <c r="O7" s="384" t="e">
        <f t="shared" si="5"/>
        <v>#DIV/0!</v>
      </c>
      <c r="P7" s="384" t="e">
        <f t="shared" si="5"/>
        <v>#DIV/0!</v>
      </c>
      <c r="Q7" s="384" t="e">
        <f t="shared" si="5"/>
        <v>#DIV/0!</v>
      </c>
      <c r="R7" s="384" t="e">
        <f t="shared" si="5"/>
        <v>#DIV/0!</v>
      </c>
      <c r="S7" s="384" t="e">
        <f t="shared" si="5"/>
        <v>#DIV/0!</v>
      </c>
      <c r="T7" s="384" t="e">
        <f t="shared" si="5"/>
        <v>#DIV/0!</v>
      </c>
      <c r="U7" s="384" t="e">
        <f t="shared" si="5"/>
        <v>#DIV/0!</v>
      </c>
      <c r="V7" s="384" t="e">
        <f t="shared" si="5"/>
        <v>#DIV/0!</v>
      </c>
      <c r="W7" s="384" t="e">
        <f t="shared" si="5"/>
        <v>#DIV/0!</v>
      </c>
      <c r="X7" s="384" t="e">
        <f t="shared" si="5"/>
        <v>#DIV/0!</v>
      </c>
      <c r="Y7" s="384" t="e">
        <f t="shared" si="5"/>
        <v>#DIV/0!</v>
      </c>
      <c r="Z7" s="384" t="e">
        <f t="shared" si="5"/>
        <v>#DIV/0!</v>
      </c>
      <c r="AA7" s="384" t="e">
        <f t="shared" si="5"/>
        <v>#DIV/0!</v>
      </c>
      <c r="AB7" s="384" t="e">
        <f t="shared" si="5"/>
        <v>#DIV/0!</v>
      </c>
      <c r="AC7" s="384" t="e">
        <f t="shared" si="5"/>
        <v>#DIV/0!</v>
      </c>
      <c r="AD7" s="384" t="e">
        <f t="shared" si="5"/>
        <v>#DIV/0!</v>
      </c>
      <c r="AE7" s="384" t="e">
        <f t="shared" si="5"/>
        <v>#DIV/0!</v>
      </c>
      <c r="AF7" s="384" t="e">
        <f t="shared" si="5"/>
        <v>#DIV/0!</v>
      </c>
      <c r="AG7" s="384" t="e">
        <f t="shared" si="5"/>
        <v>#DIV/0!</v>
      </c>
      <c r="AH7" s="384" t="e">
        <f t="shared" si="5"/>
        <v>#DIV/0!</v>
      </c>
      <c r="AI7" s="384" t="e">
        <f t="shared" si="5"/>
        <v>#DIV/0!</v>
      </c>
      <c r="AJ7" s="384" t="e">
        <f t="shared" si="5"/>
        <v>#DIV/0!</v>
      </c>
      <c r="AK7" s="384" t="e">
        <f t="shared" si="5"/>
        <v>#DIV/0!</v>
      </c>
      <c r="AL7" s="384" t="e">
        <f t="shared" si="5"/>
        <v>#DIV/0!</v>
      </c>
      <c r="AM7" s="384" t="e">
        <f t="shared" si="5"/>
        <v>#DIV/0!</v>
      </c>
      <c r="AN7" s="384" t="e">
        <f t="shared" si="5"/>
        <v>#DIV/0!</v>
      </c>
      <c r="AO7" s="384" t="e">
        <f t="shared" si="5"/>
        <v>#DIV/0!</v>
      </c>
      <c r="AP7" s="384" t="e">
        <f t="shared" si="5"/>
        <v>#DIV/0!</v>
      </c>
      <c r="AQ7" s="384" t="e">
        <f t="shared" si="5"/>
        <v>#DIV/0!</v>
      </c>
      <c r="AR7" s="384" t="e">
        <f t="shared" si="5"/>
        <v>#DIV/0!</v>
      </c>
      <c r="AS7" s="384" t="e">
        <f t="shared" si="5"/>
        <v>#DIV/0!</v>
      </c>
      <c r="AT7" s="384" t="e">
        <f t="shared" si="5"/>
        <v>#DIV/0!</v>
      </c>
      <c r="AU7" s="384" t="e">
        <f t="shared" si="5"/>
        <v>#DIV/0!</v>
      </c>
      <c r="AV7" s="384" t="e">
        <f t="shared" si="5"/>
        <v>#DIV/0!</v>
      </c>
      <c r="AW7" s="384" t="e">
        <f t="shared" si="5"/>
        <v>#DIV/0!</v>
      </c>
      <c r="AX7" s="384" t="e">
        <f t="shared" si="5"/>
        <v>#DIV/0!</v>
      </c>
      <c r="AY7" s="384" t="e">
        <f t="shared" si="5"/>
        <v>#DIV/0!</v>
      </c>
      <c r="AZ7" s="384" t="e">
        <f t="shared" si="5"/>
        <v>#DIV/0!</v>
      </c>
      <c r="BA7" s="384" t="e">
        <f t="shared" si="5"/>
        <v>#DIV/0!</v>
      </c>
      <c r="BB7" s="384" t="e">
        <f t="shared" si="5"/>
        <v>#DIV/0!</v>
      </c>
      <c r="BC7" s="384" t="e">
        <f t="shared" si="5"/>
        <v>#DIV/0!</v>
      </c>
      <c r="BD7" s="384" t="e">
        <f t="shared" si="5"/>
        <v>#DIV/0!</v>
      </c>
      <c r="BE7" s="384" t="e">
        <f t="shared" si="5"/>
        <v>#DIV/0!</v>
      </c>
      <c r="BF7" s="384" t="e">
        <f t="shared" si="5"/>
        <v>#DIV/0!</v>
      </c>
      <c r="BG7" s="384" t="e">
        <f t="shared" si="5"/>
        <v>#DIV/0!</v>
      </c>
      <c r="BH7" s="384" t="e">
        <f t="shared" si="5"/>
        <v>#DIV/0!</v>
      </c>
      <c r="BI7" s="384" t="e">
        <f t="shared" si="5"/>
        <v>#DIV/0!</v>
      </c>
      <c r="BJ7" s="384" t="e">
        <f t="shared" si="5"/>
        <v>#DIV/0!</v>
      </c>
      <c r="BK7" s="384" t="e">
        <f t="shared" si="5"/>
        <v>#DIV/0!</v>
      </c>
      <c r="BL7" s="384" t="e">
        <f>SUM(D7:BK7)</f>
        <v>#DIV/0!</v>
      </c>
    </row>
    <row r="9" spans="3:64">
      <c r="D9" s="384" t="e">
        <f>SUM(D7:BK7)</f>
        <v>#DIV/0!</v>
      </c>
    </row>
    <row r="10" spans="3:64">
      <c r="D10" s="384"/>
    </row>
    <row r="12" spans="3:64">
      <c r="D12" s="384"/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6</vt:i4>
      </vt:variant>
    </vt:vector>
  </HeadingPairs>
  <TitlesOfParts>
    <vt:vector size="20" baseType="lpstr">
      <vt:lpstr>Município</vt:lpstr>
      <vt:lpstr>PREMISSAS M.d.O.</vt:lpstr>
      <vt:lpstr>PREMISSAS DESPESAS</vt:lpstr>
      <vt:lpstr>Base Salarial</vt:lpstr>
      <vt:lpstr>Diagnostico</vt:lpstr>
      <vt:lpstr>Execução</vt:lpstr>
      <vt:lpstr>Monitoramento</vt:lpstr>
      <vt:lpstr>Mensal</vt:lpstr>
      <vt:lpstr>MÊS A MES</vt:lpstr>
      <vt:lpstr>Resumo</vt:lpstr>
      <vt:lpstr>Vazamentos Não visíveis</vt:lpstr>
      <vt:lpstr>Padronização</vt:lpstr>
      <vt:lpstr>Telemetria</vt:lpstr>
      <vt:lpstr>MEDIDORES ALTA PERFORMANCE</vt:lpstr>
      <vt:lpstr>Diagnostico!Area_de_impressao</vt:lpstr>
      <vt:lpstr>Mensal!Area_de_impressao</vt:lpstr>
      <vt:lpstr>Padronização!Area_de_impressao</vt:lpstr>
      <vt:lpstr>'PREMISSAS DESPESAS'!Area_de_impressao</vt:lpstr>
      <vt:lpstr>'PREMISSAS M.d.O.'!Area_de_impressao</vt:lpstr>
      <vt:lpstr>'Vazamentos Não visíveis'!Area_de_impressao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Gabin@dmae.prefpoa.com.br</dc:creator>
  <cp:lastModifiedBy>SAE</cp:lastModifiedBy>
  <cp:lastPrinted>2022-09-05T18:44:21Z</cp:lastPrinted>
  <dcterms:created xsi:type="dcterms:W3CDTF">2014-01-29T12:31:55Z</dcterms:created>
  <dcterms:modified xsi:type="dcterms:W3CDTF">2022-09-05T18:44:45Z</dcterms:modified>
</cp:coreProperties>
</file>